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11580" firstSheet="2" activeTab="2"/>
  </bookViews>
  <sheets>
    <sheet name="Plati 2018" sheetId="1" r:id="rId1"/>
    <sheet name="Angajamente" sheetId="2" r:id="rId2"/>
    <sheet name="anexa 2" sheetId="3" r:id="rId3"/>
  </sheets>
  <definedNames/>
  <calcPr fullCalcOnLoad="1"/>
</workbook>
</file>

<file path=xl/sharedStrings.xml><?xml version="1.0" encoding="utf-8"?>
<sst xmlns="http://schemas.openxmlformats.org/spreadsheetml/2006/main" count="473" uniqueCount="281">
  <si>
    <t>CAS Vrancea</t>
  </si>
  <si>
    <t>FURNIZOR</t>
  </si>
  <si>
    <t>Crucea Alb Galbena</t>
  </si>
  <si>
    <t>TOTAL</t>
  </si>
  <si>
    <t>Ianuarie</t>
  </si>
  <si>
    <t>Februarie</t>
  </si>
  <si>
    <t>Martie</t>
  </si>
  <si>
    <t>TRIM I</t>
  </si>
  <si>
    <t>Aprilie</t>
  </si>
  <si>
    <t>Mai</t>
  </si>
  <si>
    <t>Iunie</t>
  </si>
  <si>
    <t>Iulie</t>
  </si>
  <si>
    <t>August</t>
  </si>
  <si>
    <t>Septembrie</t>
  </si>
  <si>
    <t>TRIM III</t>
  </si>
  <si>
    <t>Octombrie</t>
  </si>
  <si>
    <t>Noiembrie</t>
  </si>
  <si>
    <t>Decembrie</t>
  </si>
  <si>
    <t>TRIM IV</t>
  </si>
  <si>
    <t>Nr.crt.</t>
  </si>
  <si>
    <t>Data</t>
  </si>
  <si>
    <t>Nr.decizie</t>
  </si>
  <si>
    <t>Beneficiar</t>
  </si>
  <si>
    <t>CNP</t>
  </si>
  <si>
    <t>Suma angajata</t>
  </si>
  <si>
    <t>Disponibil</t>
  </si>
  <si>
    <t>Suma consumata-martie</t>
  </si>
  <si>
    <t>Suma consumata-aprilie</t>
  </si>
  <si>
    <t>Suma consumata mai</t>
  </si>
  <si>
    <t>Suma consumata iunie</t>
  </si>
  <si>
    <t>Suma consumata iulie</t>
  </si>
  <si>
    <t>Suma consumata august</t>
  </si>
  <si>
    <t>Suma consumata septembrie</t>
  </si>
  <si>
    <t>Suma consumata octombrie</t>
  </si>
  <si>
    <t>Ramas de consumat</t>
  </si>
  <si>
    <t>Total</t>
  </si>
  <si>
    <t xml:space="preserve"> </t>
  </si>
  <si>
    <t xml:space="preserve">TRIM II </t>
  </si>
  <si>
    <t>Luna</t>
  </si>
  <si>
    <t>Nr. crt</t>
  </si>
  <si>
    <t>Diferenta decembrie</t>
  </si>
  <si>
    <t>Suma consumata ian</t>
  </si>
  <si>
    <t>Intocmit</t>
  </si>
  <si>
    <t>Ec.Maria Murea</t>
  </si>
  <si>
    <t>C.R.F</t>
  </si>
  <si>
    <t>C.R.F.</t>
  </si>
  <si>
    <t>Suma consumata feb</t>
  </si>
  <si>
    <t>Suma consumata noiembrie</t>
  </si>
  <si>
    <t>Suma consumata decembrie</t>
  </si>
  <si>
    <t>Total disponibil</t>
  </si>
  <si>
    <t xml:space="preserve">Total buget pana la data de </t>
  </si>
  <si>
    <t>Disponibil pana la</t>
  </si>
  <si>
    <t>SC Expert Medical SRL</t>
  </si>
  <si>
    <t>HIRSU IORGU</t>
  </si>
  <si>
    <t>MIRCEA NATALITA</t>
  </si>
  <si>
    <t>DAVID COSTACHI</t>
  </si>
  <si>
    <t>SC Denpiem SRL</t>
  </si>
  <si>
    <t>Nr.decizie   2017</t>
  </si>
  <si>
    <t>Nr.ang</t>
  </si>
  <si>
    <t>RADA GHEORGHE</t>
  </si>
  <si>
    <t>Plata pt dec 2016</t>
  </si>
  <si>
    <t>TOTAL 2017</t>
  </si>
  <si>
    <t>REALIZARI  INGRIJIRI LA DOMICILIU  2017</t>
  </si>
  <si>
    <t>deces</t>
  </si>
  <si>
    <t>GHEORGHITA STANCIU</t>
  </si>
  <si>
    <t>internare</t>
  </si>
  <si>
    <t>Platit</t>
  </si>
  <si>
    <t>Ord/data</t>
  </si>
  <si>
    <t>COVRIG ANA-MARIA</t>
  </si>
  <si>
    <t>PASCALI MIHAI</t>
  </si>
  <si>
    <t>STEFANESCU CRISTINEL</t>
  </si>
  <si>
    <t>ANDRONE MARIA</t>
  </si>
  <si>
    <t>MANOLE IOANA</t>
  </si>
  <si>
    <t>APOSTOLIE LENUTA</t>
  </si>
  <si>
    <t>SEBE STELIAN</t>
  </si>
  <si>
    <t>PAVELESCU C_TIN</t>
  </si>
  <si>
    <t>INTERNARE</t>
  </si>
  <si>
    <t>06.09.2017</t>
  </si>
  <si>
    <t>BALOSIN MIHAI</t>
  </si>
  <si>
    <t>OLTEANU MARIOARA</t>
  </si>
  <si>
    <t>11.09.2017</t>
  </si>
  <si>
    <t>storno dec 135, 139,151,153,163</t>
  </si>
  <si>
    <t>DAN ANASTASIA</t>
  </si>
  <si>
    <t>12.09.2017</t>
  </si>
  <si>
    <t>DUMITRU ELENA</t>
  </si>
  <si>
    <t xml:space="preserve">TIGANUS TINCA </t>
  </si>
  <si>
    <t>BORDEA TEODOR</t>
  </si>
  <si>
    <t>NICOLAU VASILE</t>
  </si>
  <si>
    <t>22.09.2017</t>
  </si>
  <si>
    <t>storno dec 158</t>
  </si>
  <si>
    <t>PANAITESCU VASILE</t>
  </si>
  <si>
    <t>BALCU GHERGHINA</t>
  </si>
  <si>
    <t>RUSU EMIL</t>
  </si>
  <si>
    <t>MOLDOVEANU LUCIA</t>
  </si>
  <si>
    <t>ISPIR ADAM</t>
  </si>
  <si>
    <t>09.10.2017</t>
  </si>
  <si>
    <t>storno 6 decizii</t>
  </si>
  <si>
    <t>05.10.2017</t>
  </si>
  <si>
    <t>12.10.2017</t>
  </si>
  <si>
    <t>storno dec 175</t>
  </si>
  <si>
    <t>16.10.2017</t>
  </si>
  <si>
    <t>20.10.2017</t>
  </si>
  <si>
    <t>NECULAI TOADER</t>
  </si>
  <si>
    <t>HALICI SARA NICOLA</t>
  </si>
  <si>
    <t>NECULAI MARIUTA</t>
  </si>
  <si>
    <t>3 decizii</t>
  </si>
  <si>
    <t>31.10.2017</t>
  </si>
  <si>
    <t>storno dec 183, 188</t>
  </si>
  <si>
    <t>FILOTE ELENA</t>
  </si>
  <si>
    <t>MATEI RODICA</t>
  </si>
  <si>
    <t>STANCA NECULAI</t>
  </si>
  <si>
    <t>VOINEA ELISABETA</t>
  </si>
  <si>
    <t>02.11.2017</t>
  </si>
  <si>
    <t>IONESCU MARGARETA</t>
  </si>
  <si>
    <t>IORDAN GELU</t>
  </si>
  <si>
    <t>DECHER LIVIU</t>
  </si>
  <si>
    <t>13.11.2017</t>
  </si>
  <si>
    <t>14.11.2017</t>
  </si>
  <si>
    <t>15.11.2017</t>
  </si>
  <si>
    <t>storno dedc 202</t>
  </si>
  <si>
    <t>COSTACHE VETA</t>
  </si>
  <si>
    <t>CALITA VALENTINA</t>
  </si>
  <si>
    <t>23.11.2017</t>
  </si>
  <si>
    <t>PAVELESCU CONSTANTINA</t>
  </si>
  <si>
    <t>27.11.2017</t>
  </si>
  <si>
    <t>28.11.2017</t>
  </si>
  <si>
    <t>storno dec 206</t>
  </si>
  <si>
    <t>MANEA IOANA</t>
  </si>
  <si>
    <t>07.12.2017</t>
  </si>
  <si>
    <t>storno dec 201</t>
  </si>
  <si>
    <t>08.12.2017</t>
  </si>
  <si>
    <t>Ref P5048</t>
  </si>
  <si>
    <t>Melinteanu Maria Aneta</t>
  </si>
  <si>
    <t>Rigopol Marita</t>
  </si>
  <si>
    <t>Ionascu Margareta</t>
  </si>
  <si>
    <t>12.12.2017</t>
  </si>
  <si>
    <t>TRIFAN NICOLAE</t>
  </si>
  <si>
    <t>14.12.2017</t>
  </si>
  <si>
    <t>PASARE LILIANA</t>
  </si>
  <si>
    <t>18.12.2017</t>
  </si>
  <si>
    <t>MORARU FLORICA</t>
  </si>
  <si>
    <t>20.12.2017</t>
  </si>
  <si>
    <t>storno dec 210, 213, 217</t>
  </si>
  <si>
    <t>schimbare dom</t>
  </si>
  <si>
    <t>refuz card</t>
  </si>
  <si>
    <t>ZAMFIR GRIGORE</t>
  </si>
  <si>
    <t>28.12.2017</t>
  </si>
  <si>
    <t>storno dec 214</t>
  </si>
  <si>
    <t>VLAD ALEXANDRU</t>
  </si>
  <si>
    <t>29.12.2017</t>
  </si>
  <si>
    <t>Fila buget tr.I 2018</t>
  </si>
  <si>
    <t>PROPUNERI ANGAJAMENTE BUGETARE  INGRIJIRI la DOMICILIU 2018</t>
  </si>
  <si>
    <t>03.01.2018</t>
  </si>
  <si>
    <t>Nr.decizie   2018</t>
  </si>
  <si>
    <t>Tudose Denisa Mihaela</t>
  </si>
  <si>
    <t>Tudose Aurelia</t>
  </si>
  <si>
    <t>Tudose Andrei Sebastian</t>
  </si>
  <si>
    <t>Total buget 2018</t>
  </si>
  <si>
    <t>Buget 2018</t>
  </si>
  <si>
    <t>Plata 2018</t>
  </si>
  <si>
    <t>Angajat 2018</t>
  </si>
  <si>
    <t>REALIZARI(facturi)  INGRIJIRI LA DOMICILIU  2018</t>
  </si>
  <si>
    <t>PLATI(ordonantari) INGRIJIRI LA DOMICILIU 2018</t>
  </si>
  <si>
    <t>PROPUNERI (decizii) INGRIJIRI LA DOMICILIU 2018</t>
  </si>
  <si>
    <t>Buget  2018</t>
  </si>
  <si>
    <t>04.01.2018</t>
  </si>
  <si>
    <t>2 decizii</t>
  </si>
  <si>
    <t>Moraru Florica</t>
  </si>
  <si>
    <t>Decher Liviu</t>
  </si>
  <si>
    <t>08.01.2018</t>
  </si>
  <si>
    <t>Ionescu Margareta</t>
  </si>
  <si>
    <t>Serban Elena</t>
  </si>
  <si>
    <t>Stanca Neculai</t>
  </si>
  <si>
    <t>09.01.2018</t>
  </si>
  <si>
    <t>Stanciu Vasile</t>
  </si>
  <si>
    <t>Dediu Vasile</t>
  </si>
  <si>
    <t>11.01.2018</t>
  </si>
  <si>
    <t>Munteanu Costica</t>
  </si>
  <si>
    <t>Zaharia Silvia</t>
  </si>
  <si>
    <t>18.01.2018</t>
  </si>
  <si>
    <t>Albu Didina</t>
  </si>
  <si>
    <t>Chioveanu Victor</t>
  </si>
  <si>
    <t>19.01.2018</t>
  </si>
  <si>
    <t>storno 1 dec</t>
  </si>
  <si>
    <t>19.01.218</t>
  </si>
  <si>
    <t xml:space="preserve">storno dec 13 </t>
  </si>
  <si>
    <t>Suma stornata</t>
  </si>
  <si>
    <t>Motiv</t>
  </si>
  <si>
    <t>Vlad Alexandru</t>
  </si>
  <si>
    <t>Filote Elena</t>
  </si>
  <si>
    <t>Voicu Ernest</t>
  </si>
  <si>
    <t>29.01.2018</t>
  </si>
  <si>
    <t>Costache Veta</t>
  </si>
  <si>
    <t>Simion Viorel</t>
  </si>
  <si>
    <t>30.01.2018</t>
  </si>
  <si>
    <t>Nicolau Vasile</t>
  </si>
  <si>
    <t>Juganaru Greta</t>
  </si>
  <si>
    <t>06.02.2018</t>
  </si>
  <si>
    <t>Damiescu Stefan</t>
  </si>
  <si>
    <t>Domogos Tudorache</t>
  </si>
  <si>
    <t>07.02.2018</t>
  </si>
  <si>
    <t>Facturi dec 2017</t>
  </si>
  <si>
    <t>storno dec 6; 14</t>
  </si>
  <si>
    <t>lipsa dom</t>
  </si>
  <si>
    <t>13.02.2018</t>
  </si>
  <si>
    <t>Gurau Iuliana</t>
  </si>
  <si>
    <t>storno 2 dec</t>
  </si>
  <si>
    <t>1 decizie</t>
  </si>
  <si>
    <t>14.02.2018</t>
  </si>
  <si>
    <t>Trus Emilia</t>
  </si>
  <si>
    <t>Trus Constantin</t>
  </si>
  <si>
    <t>19.02.2018</t>
  </si>
  <si>
    <t>storno dec 21</t>
  </si>
  <si>
    <t>refuz tratament</t>
  </si>
  <si>
    <t>19.02.2108</t>
  </si>
  <si>
    <t>Stefan Marita</t>
  </si>
  <si>
    <t>Necula Constantin</t>
  </si>
  <si>
    <t>19.02.2017</t>
  </si>
  <si>
    <t>3  decizii</t>
  </si>
  <si>
    <t>20.02.2018</t>
  </si>
  <si>
    <t>4 decizii</t>
  </si>
  <si>
    <t>Trifan Nicolae</t>
  </si>
  <si>
    <t>Halici Sara Nicola</t>
  </si>
  <si>
    <t>23.02.2018</t>
  </si>
  <si>
    <t>Rada Gheorghe</t>
  </si>
  <si>
    <t>27.02.2018</t>
  </si>
  <si>
    <t>Roibu Vasilica</t>
  </si>
  <si>
    <t>Hirsu Iorgu</t>
  </si>
  <si>
    <t>28.02.2018</t>
  </si>
  <si>
    <t>Dusu Domnica</t>
  </si>
  <si>
    <t>28.02.02018</t>
  </si>
  <si>
    <t>01.03.2018</t>
  </si>
  <si>
    <t>storno dec 25</t>
  </si>
  <si>
    <t>Lupu Ileana</t>
  </si>
  <si>
    <t>06.03.2018</t>
  </si>
  <si>
    <t>storno dec 41</t>
  </si>
  <si>
    <t xml:space="preserve">Vlad Alexandru </t>
  </si>
  <si>
    <t>Moclea Gherghina</t>
  </si>
  <si>
    <t>O38/16.01.2018</t>
  </si>
  <si>
    <t>O96/14.02.2018</t>
  </si>
  <si>
    <t>O166/12.03.2018</t>
  </si>
  <si>
    <t>13.03.2018</t>
  </si>
  <si>
    <t>storno dec 26, 30</t>
  </si>
  <si>
    <t>14.03.2018</t>
  </si>
  <si>
    <t xml:space="preserve">Stanca Neculai  </t>
  </si>
  <si>
    <t>19.03.2018</t>
  </si>
  <si>
    <t>vindecare</t>
  </si>
  <si>
    <t xml:space="preserve">Moraru Florica </t>
  </si>
  <si>
    <t>storno  dec 33, 40</t>
  </si>
  <si>
    <t xml:space="preserve">Trifan Nicolae </t>
  </si>
  <si>
    <t>storno 2 decizii</t>
  </si>
  <si>
    <t>21.03.2018</t>
  </si>
  <si>
    <t>Hanganu Marioara</t>
  </si>
  <si>
    <t>22.03.2018</t>
  </si>
  <si>
    <t>Sargu Costache</t>
  </si>
  <si>
    <t>27.03.2018</t>
  </si>
  <si>
    <t>storno dec 50</t>
  </si>
  <si>
    <t>storno 1 decizie</t>
  </si>
  <si>
    <t>30.03.2018</t>
  </si>
  <si>
    <t>storno dec 42, 44, 53</t>
  </si>
  <si>
    <t>storno 3 decizii</t>
  </si>
  <si>
    <t>O238/13.04.2018</t>
  </si>
  <si>
    <t>Denumire furnizor</t>
  </si>
  <si>
    <t>Fundatia Crucea Alb-Galbena</t>
  </si>
  <si>
    <t>val contract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</si>
  <si>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</si>
  <si>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</si>
  <si>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</si>
  <si>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</si>
  <si>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</si>
  <si>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</si>
  <si>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</si>
  <si>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</si>
  <si>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Expert Medical Management</t>
  </si>
  <si>
    <t>Fond de redistribuit</t>
  </si>
  <si>
    <t>Valoare punct</t>
  </si>
  <si>
    <t>Contractare ingrijiri 2018</t>
  </si>
  <si>
    <t>nr. puncte</t>
  </si>
  <si>
    <t>Realizat trim I  2018</t>
  </si>
  <si>
    <t>Aditionale aprilie 2018</t>
  </si>
  <si>
    <t>Comisia de contractare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</si>
</sst>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[$-409]dddd\,\ mmmm\ dd\,\ yyyy"/>
    <numFmt numFmtId="182" formatCode="0.0"/>
    <numFmt numFmtId="183" formatCode="[$-409]d\-mmm\-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color indexed="4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4" fontId="1" fillId="0" borderId="12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4" fontId="0" fillId="0" borderId="24" xfId="0" applyNumberFormat="1" applyBorder="1" applyAlignment="1">
      <alignment horizontal="right" wrapText="1"/>
    </xf>
    <xf numFmtId="4" fontId="0" fillId="0" borderId="25" xfId="0" applyNumberFormat="1" applyBorder="1" applyAlignment="1">
      <alignment horizontal="right" wrapText="1"/>
    </xf>
    <xf numFmtId="4" fontId="0" fillId="0" borderId="25" xfId="0" applyNumberFormat="1" applyFont="1" applyBorder="1" applyAlignment="1">
      <alignment horizontal="right"/>
    </xf>
    <xf numFmtId="4" fontId="0" fillId="0" borderId="26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/>
    </xf>
    <xf numFmtId="4" fontId="9" fillId="0" borderId="18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1" fontId="7" fillId="0" borderId="18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4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" fontId="11" fillId="0" borderId="12" xfId="0" applyNumberFormat="1" applyFont="1" applyBorder="1" applyAlignment="1">
      <alignment/>
    </xf>
    <xf numFmtId="183" fontId="7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14" fontId="7" fillId="0" borderId="12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4" fontId="0" fillId="0" borderId="28" xfId="0" applyNumberFormat="1" applyFont="1" applyBorder="1" applyAlignment="1">
      <alignment/>
    </xf>
    <xf numFmtId="0" fontId="0" fillId="0" borderId="23" xfId="0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4" fontId="1" fillId="0" borderId="30" xfId="0" applyNumberFormat="1" applyFon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left"/>
    </xf>
    <xf numFmtId="4" fontId="0" fillId="0" borderId="32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1" fillId="0" borderId="33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4" fontId="0" fillId="0" borderId="33" xfId="0" applyNumberFormat="1" applyBorder="1" applyAlignment="1">
      <alignment horizontal="right" wrapText="1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center" wrapText="1"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35" xfId="0" applyNumberFormat="1" applyFont="1" applyBorder="1" applyAlignment="1">
      <alignment/>
    </xf>
    <xf numFmtId="0" fontId="0" fillId="0" borderId="38" xfId="0" applyBorder="1" applyAlignment="1">
      <alignment horizontal="left"/>
    </xf>
    <xf numFmtId="0" fontId="0" fillId="0" borderId="18" xfId="0" applyBorder="1" applyAlignment="1">
      <alignment/>
    </xf>
    <xf numFmtId="0" fontId="0" fillId="0" borderId="39" xfId="0" applyBorder="1" applyAlignment="1">
      <alignment/>
    </xf>
    <xf numFmtId="0" fontId="1" fillId="0" borderId="11" xfId="0" applyFont="1" applyBorder="1" applyAlignment="1">
      <alignment/>
    </xf>
    <xf numFmtId="4" fontId="3" fillId="0" borderId="12" xfId="0" applyNumberFormat="1" applyFont="1" applyBorder="1" applyAlignment="1">
      <alignment/>
    </xf>
    <xf numFmtId="4" fontId="8" fillId="0" borderId="12" xfId="0" applyNumberFormat="1" applyFont="1" applyBorder="1" applyAlignment="1">
      <alignment/>
    </xf>
    <xf numFmtId="2" fontId="13" fillId="0" borderId="12" xfId="0" applyNumberFormat="1" applyFont="1" applyBorder="1" applyAlignment="1">
      <alignment/>
    </xf>
    <xf numFmtId="4" fontId="0" fillId="0" borderId="40" xfId="0" applyNumberFormat="1" applyBorder="1" applyAlignment="1">
      <alignment horizontal="right" wrapText="1"/>
    </xf>
    <xf numFmtId="4" fontId="0" fillId="0" borderId="34" xfId="0" applyNumberFormat="1" applyBorder="1" applyAlignment="1">
      <alignment horizontal="right" wrapText="1"/>
    </xf>
    <xf numFmtId="4" fontId="0" fillId="0" borderId="34" xfId="0" applyNumberFormat="1" applyFont="1" applyBorder="1" applyAlignment="1">
      <alignment horizontal="right" wrapText="1"/>
    </xf>
    <xf numFmtId="4" fontId="0" fillId="0" borderId="34" xfId="0" applyNumberFormat="1" applyFont="1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4" fontId="1" fillId="0" borderId="26" xfId="0" applyNumberFormat="1" applyFont="1" applyBorder="1" applyAlignment="1">
      <alignment horizontal="right"/>
    </xf>
    <xf numFmtId="4" fontId="1" fillId="0" borderId="41" xfId="0" applyNumberFormat="1" applyFont="1" applyBorder="1" applyAlignment="1">
      <alignment horizontal="right"/>
    </xf>
    <xf numFmtId="2" fontId="13" fillId="0" borderId="12" xfId="0" applyNumberFormat="1" applyFont="1" applyBorder="1" applyAlignment="1">
      <alignment/>
    </xf>
    <xf numFmtId="4" fontId="13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1" fontId="53" fillId="0" borderId="12" xfId="0" applyNumberFormat="1" applyFont="1" applyBorder="1" applyAlignment="1">
      <alignment/>
    </xf>
    <xf numFmtId="2" fontId="54" fillId="0" borderId="12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0" fontId="8" fillId="34" borderId="12" xfId="0" applyFont="1" applyFill="1" applyBorder="1" applyAlignment="1">
      <alignment/>
    </xf>
    <xf numFmtId="0" fontId="7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55" fillId="0" borderId="12" xfId="0" applyFont="1" applyBorder="1" applyAlignment="1">
      <alignment/>
    </xf>
    <xf numFmtId="1" fontId="55" fillId="0" borderId="12" xfId="0" applyNumberFormat="1" applyFont="1" applyBorder="1" applyAlignment="1">
      <alignment/>
    </xf>
    <xf numFmtId="2" fontId="55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8" fillId="34" borderId="12" xfId="0" applyFont="1" applyFill="1" applyBorder="1" applyAlignment="1">
      <alignment horizontal="center"/>
    </xf>
    <xf numFmtId="1" fontId="8" fillId="34" borderId="12" xfId="0" applyNumberFormat="1" applyFont="1" applyFill="1" applyBorder="1" applyAlignment="1">
      <alignment/>
    </xf>
    <xf numFmtId="2" fontId="13" fillId="34" borderId="12" xfId="0" applyNumberFormat="1" applyFont="1" applyFill="1" applyBorder="1" applyAlignment="1">
      <alignment/>
    </xf>
    <xf numFmtId="4" fontId="13" fillId="34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33" xfId="0" applyBorder="1" applyAlignment="1">
      <alignment horizontal="right"/>
    </xf>
    <xf numFmtId="0" fontId="0" fillId="0" borderId="25" xfId="0" applyBorder="1" applyAlignment="1">
      <alignment horizontal="right"/>
    </xf>
    <xf numFmtId="0" fontId="12" fillId="0" borderId="12" xfId="0" applyFont="1" applyBorder="1" applyAlignment="1">
      <alignment/>
    </xf>
    <xf numFmtId="1" fontId="8" fillId="0" borderId="12" xfId="0" applyNumberFormat="1" applyFont="1" applyBorder="1" applyAlignment="1">
      <alignment/>
    </xf>
    <xf numFmtId="4" fontId="1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left"/>
    </xf>
    <xf numFmtId="2" fontId="0" fillId="0" borderId="12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15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9" fontId="35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"/>
  <sheetViews>
    <sheetView zoomScalePageLayoutView="0" workbookViewId="0" topLeftCell="A5">
      <pane xSplit="2" topLeftCell="C1" activePane="topRight" state="frozen"/>
      <selection pane="topLeft" activeCell="A13" sqref="A13"/>
      <selection pane="topRight" activeCell="E24" sqref="E24"/>
    </sheetView>
  </sheetViews>
  <sheetFormatPr defaultColWidth="9.140625" defaultRowHeight="12.75"/>
  <cols>
    <col min="1" max="1" width="4.28125" style="0" customWidth="1"/>
    <col min="2" max="2" width="20.28125" style="0" customWidth="1"/>
    <col min="3" max="3" width="11.421875" style="0" customWidth="1"/>
    <col min="4" max="7" width="11.7109375" style="0" customWidth="1"/>
    <col min="8" max="8" width="12.57421875" style="0" customWidth="1"/>
    <col min="9" max="12" width="11.7109375" style="0" customWidth="1"/>
    <col min="13" max="13" width="14.7109375" style="0" customWidth="1"/>
    <col min="14" max="19" width="11.7109375" style="0" customWidth="1"/>
  </cols>
  <sheetData>
    <row r="1" ht="12.75">
      <c r="A1" t="s">
        <v>0</v>
      </c>
    </row>
    <row r="2" ht="12.75">
      <c r="A2" t="s">
        <v>44</v>
      </c>
    </row>
    <row r="5" ht="12.75">
      <c r="B5" t="s">
        <v>62</v>
      </c>
    </row>
    <row r="7" ht="13.5" thickBot="1"/>
    <row r="8" spans="1:19" ht="26.25" thickBot="1">
      <c r="A8" s="1" t="s">
        <v>39</v>
      </c>
      <c r="B8" s="95" t="s">
        <v>1</v>
      </c>
      <c r="C8" s="128" t="s">
        <v>201</v>
      </c>
      <c r="D8" s="97" t="s">
        <v>60</v>
      </c>
      <c r="E8" s="18" t="s">
        <v>35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2.75">
      <c r="A9" s="19">
        <v>1</v>
      </c>
      <c r="B9" s="101" t="s">
        <v>2</v>
      </c>
      <c r="C9" s="102">
        <v>4920</v>
      </c>
      <c r="D9" s="98"/>
      <c r="E9" s="21">
        <f>D9</f>
        <v>0</v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>
      <c r="A10" s="14">
        <v>2</v>
      </c>
      <c r="B10" s="96" t="s">
        <v>52</v>
      </c>
      <c r="C10" s="92">
        <v>7765</v>
      </c>
      <c r="D10" s="99"/>
      <c r="E10" s="21">
        <f>D10</f>
        <v>0</v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3.5" thickBot="1">
      <c r="A11" s="9">
        <v>4</v>
      </c>
      <c r="B11" s="67" t="s">
        <v>56</v>
      </c>
      <c r="C11" s="103">
        <v>1275</v>
      </c>
      <c r="D11" s="72"/>
      <c r="E11" s="21">
        <f>D11</f>
        <v>0</v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3.5" thickBot="1">
      <c r="A12" s="5"/>
      <c r="B12" s="6" t="s">
        <v>3</v>
      </c>
      <c r="C12" s="104">
        <f>SUM(C9:C11)</f>
        <v>13960</v>
      </c>
      <c r="D12" s="100">
        <f>SUM(D9:D11)</f>
        <v>0</v>
      </c>
      <c r="E12" s="100">
        <f>SUM(E9:E11)</f>
        <v>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</row>
    <row r="13" spans="1:19" ht="12.75">
      <c r="A13" s="8"/>
      <c r="B13" s="9"/>
      <c r="C13" s="7"/>
      <c r="D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12.75">
      <c r="A14" s="8"/>
      <c r="B14" s="9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ht="13.5" thickBot="1"/>
    <row r="16" spans="1:19" ht="25.5" customHeight="1" thickBot="1">
      <c r="A16" s="24" t="s">
        <v>39</v>
      </c>
      <c r="B16" s="73" t="s">
        <v>1</v>
      </c>
      <c r="C16" s="73" t="s">
        <v>4</v>
      </c>
      <c r="D16" s="73" t="s">
        <v>5</v>
      </c>
      <c r="E16" s="73" t="s">
        <v>6</v>
      </c>
      <c r="F16" s="74" t="s">
        <v>7</v>
      </c>
      <c r="G16" s="73" t="s">
        <v>8</v>
      </c>
      <c r="H16" s="73" t="s">
        <v>9</v>
      </c>
      <c r="I16" s="73" t="s">
        <v>10</v>
      </c>
      <c r="J16" s="74" t="s">
        <v>37</v>
      </c>
      <c r="K16" s="73" t="s">
        <v>11</v>
      </c>
      <c r="L16" s="73" t="s">
        <v>12</v>
      </c>
      <c r="M16" s="73" t="s">
        <v>13</v>
      </c>
      <c r="N16" s="74" t="s">
        <v>14</v>
      </c>
      <c r="O16" s="73" t="s">
        <v>15</v>
      </c>
      <c r="P16" s="73" t="s">
        <v>16</v>
      </c>
      <c r="Q16" s="73" t="s">
        <v>17</v>
      </c>
      <c r="R16" s="74" t="s">
        <v>18</v>
      </c>
      <c r="S16" s="74" t="s">
        <v>61</v>
      </c>
    </row>
    <row r="17" spans="1:19" ht="12.75">
      <c r="A17" s="78">
        <v>1</v>
      </c>
      <c r="B17" s="79" t="s">
        <v>2</v>
      </c>
      <c r="C17" s="80">
        <v>4730</v>
      </c>
      <c r="D17" s="80">
        <v>4015</v>
      </c>
      <c r="E17" s="80">
        <v>3815</v>
      </c>
      <c r="F17" s="81">
        <f>SUM(C17:E17)</f>
        <v>12560</v>
      </c>
      <c r="G17" s="80"/>
      <c r="H17" s="80"/>
      <c r="I17" s="80"/>
      <c r="J17" s="81">
        <f>SUM(G17:I17)</f>
        <v>0</v>
      </c>
      <c r="K17" s="80"/>
      <c r="L17" s="80"/>
      <c r="M17" s="80"/>
      <c r="N17" s="80">
        <f>SUM(K17:M17)</f>
        <v>0</v>
      </c>
      <c r="O17" s="80"/>
      <c r="P17" s="80"/>
      <c r="Q17" s="80"/>
      <c r="R17" s="81">
        <f>SUM(O17:Q17)</f>
        <v>0</v>
      </c>
      <c r="S17" s="82">
        <f>F17+J17+N17+R17</f>
        <v>12560</v>
      </c>
    </row>
    <row r="18" spans="1:19" ht="12.75">
      <c r="A18" s="30">
        <v>2</v>
      </c>
      <c r="B18" s="4" t="s">
        <v>52</v>
      </c>
      <c r="C18" s="17">
        <v>4896.25</v>
      </c>
      <c r="D18" s="17">
        <v>10952.5</v>
      </c>
      <c r="E18" s="17">
        <v>11898.75</v>
      </c>
      <c r="F18" s="15">
        <f>SUM(C18:E18)</f>
        <v>27747.5</v>
      </c>
      <c r="G18" s="17"/>
      <c r="H18" s="17"/>
      <c r="I18" s="17"/>
      <c r="J18" s="15">
        <f>SUM(G18:I18)</f>
        <v>0</v>
      </c>
      <c r="K18" s="17"/>
      <c r="L18" s="17"/>
      <c r="M18" s="17"/>
      <c r="N18" s="17">
        <f>SUM(K18:M18)</f>
        <v>0</v>
      </c>
      <c r="O18" s="17"/>
      <c r="P18" s="17"/>
      <c r="Q18" s="17"/>
      <c r="R18" s="15">
        <f>SUM(O18:Q18)</f>
        <v>0</v>
      </c>
      <c r="S18" s="83">
        <f>F18+J18+N18+R18</f>
        <v>27747.5</v>
      </c>
    </row>
    <row r="19" spans="1:19" ht="13.5" thickBot="1">
      <c r="A19" s="26">
        <v>4</v>
      </c>
      <c r="B19" s="27" t="s">
        <v>56</v>
      </c>
      <c r="C19" s="84">
        <v>2470</v>
      </c>
      <c r="D19" s="84">
        <v>2945</v>
      </c>
      <c r="E19" s="84">
        <v>915</v>
      </c>
      <c r="F19" s="85">
        <f>SUM(C19:E19)</f>
        <v>6330</v>
      </c>
      <c r="G19" s="84"/>
      <c r="H19" s="84"/>
      <c r="I19" s="84"/>
      <c r="J19" s="85">
        <f>SUM(G19:I19)</f>
        <v>0</v>
      </c>
      <c r="K19" s="84"/>
      <c r="L19" s="84"/>
      <c r="M19" s="84"/>
      <c r="N19" s="84">
        <f>SUM(K19:M19)</f>
        <v>0</v>
      </c>
      <c r="O19" s="84"/>
      <c r="P19" s="84"/>
      <c r="Q19" s="84"/>
      <c r="R19" s="85">
        <f>SUM(O19:Q19)</f>
        <v>0</v>
      </c>
      <c r="S19" s="86">
        <f>F19+J19+N19+R19</f>
        <v>6330</v>
      </c>
    </row>
    <row r="20" spans="1:19" ht="13.5" thickBot="1">
      <c r="A20" s="75"/>
      <c r="B20" s="76" t="s">
        <v>3</v>
      </c>
      <c r="C20" s="77">
        <f aca="true" t="shared" si="0" ref="C20:S20">SUM(C17:C19)</f>
        <v>12096.25</v>
      </c>
      <c r="D20" s="77">
        <f t="shared" si="0"/>
        <v>17912.5</v>
      </c>
      <c r="E20" s="77">
        <f t="shared" si="0"/>
        <v>16628.75</v>
      </c>
      <c r="F20" s="77">
        <f t="shared" si="0"/>
        <v>46637.5</v>
      </c>
      <c r="G20" s="77">
        <f t="shared" si="0"/>
        <v>0</v>
      </c>
      <c r="H20" s="77">
        <f t="shared" si="0"/>
        <v>0</v>
      </c>
      <c r="I20" s="77">
        <f t="shared" si="0"/>
        <v>0</v>
      </c>
      <c r="J20" s="77">
        <f t="shared" si="0"/>
        <v>0</v>
      </c>
      <c r="K20" s="77">
        <f t="shared" si="0"/>
        <v>0</v>
      </c>
      <c r="L20" s="77">
        <f t="shared" si="0"/>
        <v>0</v>
      </c>
      <c r="M20" s="77">
        <f t="shared" si="0"/>
        <v>0</v>
      </c>
      <c r="N20" s="77">
        <f t="shared" si="0"/>
        <v>0</v>
      </c>
      <c r="O20" s="77">
        <f t="shared" si="0"/>
        <v>0</v>
      </c>
      <c r="P20" s="77">
        <f t="shared" si="0"/>
        <v>0</v>
      </c>
      <c r="Q20" s="77">
        <f t="shared" si="0"/>
        <v>0</v>
      </c>
      <c r="R20" s="77">
        <f t="shared" si="0"/>
        <v>0</v>
      </c>
      <c r="S20" s="77">
        <f t="shared" si="0"/>
        <v>46637.5</v>
      </c>
    </row>
    <row r="21" spans="1:19" ht="12.75">
      <c r="A21" s="8"/>
      <c r="B21" s="9"/>
      <c r="C21" s="7"/>
      <c r="D21" s="7"/>
      <c r="E21" s="7"/>
      <c r="F21" s="7"/>
      <c r="G21" s="7"/>
      <c r="H21" s="7"/>
      <c r="I21" s="7"/>
      <c r="J21" s="7"/>
      <c r="K21" s="7"/>
      <c r="L21" s="35"/>
      <c r="M21" s="7"/>
      <c r="N21" s="7"/>
      <c r="O21" s="7"/>
      <c r="P21" s="7"/>
      <c r="Q21" s="7"/>
      <c r="R21" s="7"/>
      <c r="S21" s="7"/>
    </row>
    <row r="22" spans="21:22" ht="12.75">
      <c r="U22" s="11"/>
      <c r="V22" s="12"/>
    </row>
    <row r="23" spans="1:19" ht="12.75">
      <c r="A23" t="s">
        <v>164</v>
      </c>
      <c r="C23" s="10">
        <v>59000</v>
      </c>
      <c r="D23" s="10"/>
      <c r="E23" s="16"/>
      <c r="F23" s="16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>
      <c r="A24" t="s">
        <v>25</v>
      </c>
      <c r="C24" s="16">
        <f>C23-E12-S20</f>
        <v>12362.5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3:19" ht="12.7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3:19" ht="12.7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3:19" ht="12.75"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33" ht="12.75">
      <c r="A33" t="s">
        <v>0</v>
      </c>
    </row>
    <row r="34" ht="12.75">
      <c r="A34" t="s">
        <v>44</v>
      </c>
    </row>
    <row r="37" spans="2:10" s="115" customFormat="1" ht="12.75">
      <c r="B37" s="115" t="s">
        <v>161</v>
      </c>
      <c r="F37" s="115" t="s">
        <v>163</v>
      </c>
      <c r="J37" s="115" t="s">
        <v>162</v>
      </c>
    </row>
    <row r="38" ht="13.5" thickBot="1"/>
    <row r="39" spans="1:13" ht="26.25" thickBot="1">
      <c r="A39" s="1" t="s">
        <v>39</v>
      </c>
      <c r="B39" s="2" t="s">
        <v>38</v>
      </c>
      <c r="C39" s="94" t="s">
        <v>159</v>
      </c>
      <c r="D39" s="3"/>
      <c r="F39" s="24" t="s">
        <v>39</v>
      </c>
      <c r="G39" s="87" t="s">
        <v>38</v>
      </c>
      <c r="H39" s="93" t="s">
        <v>160</v>
      </c>
      <c r="J39" s="1" t="s">
        <v>39</v>
      </c>
      <c r="K39" s="2" t="s">
        <v>38</v>
      </c>
      <c r="L39" s="95" t="s">
        <v>66</v>
      </c>
      <c r="M39" s="114" t="s">
        <v>67</v>
      </c>
    </row>
    <row r="40" spans="1:13" ht="12.75">
      <c r="A40" s="24"/>
      <c r="B40" s="28" t="s">
        <v>40</v>
      </c>
      <c r="C40" s="31">
        <v>13960</v>
      </c>
      <c r="D40" s="3"/>
      <c r="F40" s="88"/>
      <c r="G40" s="89" t="s">
        <v>4</v>
      </c>
      <c r="H40" s="90">
        <v>26425</v>
      </c>
      <c r="J40" s="88"/>
      <c r="K40" s="89" t="s">
        <v>4</v>
      </c>
      <c r="L40" s="108">
        <v>10000</v>
      </c>
      <c r="M40" s="140" t="s">
        <v>238</v>
      </c>
    </row>
    <row r="41" spans="1:13" ht="12.75">
      <c r="A41" s="25"/>
      <c r="B41" s="29" t="s">
        <v>4</v>
      </c>
      <c r="C41" s="32">
        <f>C20</f>
        <v>12096.25</v>
      </c>
      <c r="D41" s="3"/>
      <c r="F41" s="25"/>
      <c r="G41" s="29" t="s">
        <v>5</v>
      </c>
      <c r="H41" s="32">
        <v>21432.5</v>
      </c>
      <c r="J41" s="25"/>
      <c r="K41" s="29" t="s">
        <v>5</v>
      </c>
      <c r="L41" s="109">
        <v>10000</v>
      </c>
      <c r="M41" s="141" t="s">
        <v>239</v>
      </c>
    </row>
    <row r="42" spans="1:13" ht="12.75">
      <c r="A42" s="25"/>
      <c r="B42" s="29" t="s">
        <v>5</v>
      </c>
      <c r="C42" s="32">
        <f>D20</f>
        <v>17912.5</v>
      </c>
      <c r="D42" s="3"/>
      <c r="F42" s="25"/>
      <c r="G42" s="29" t="s">
        <v>6</v>
      </c>
      <c r="H42" s="32">
        <v>8452.5</v>
      </c>
      <c r="J42" s="25"/>
      <c r="K42" s="29" t="s">
        <v>6</v>
      </c>
      <c r="L42" s="109">
        <v>23000</v>
      </c>
      <c r="M42" s="141" t="s">
        <v>240</v>
      </c>
    </row>
    <row r="43" spans="1:13" ht="12.75">
      <c r="A43" s="25"/>
      <c r="B43" s="29" t="s">
        <v>6</v>
      </c>
      <c r="C43" s="32">
        <f>E20</f>
        <v>16628.75</v>
      </c>
      <c r="D43" s="3"/>
      <c r="F43" s="25"/>
      <c r="G43" s="29" t="s">
        <v>8</v>
      </c>
      <c r="H43" s="32"/>
      <c r="J43" s="25"/>
      <c r="K43" s="29" t="s">
        <v>8</v>
      </c>
      <c r="L43" s="109">
        <v>18000</v>
      </c>
      <c r="M43" s="141" t="s">
        <v>261</v>
      </c>
    </row>
    <row r="44" spans="1:13" ht="12.75">
      <c r="A44" s="25"/>
      <c r="B44" s="29" t="s">
        <v>8</v>
      </c>
      <c r="C44" s="32">
        <f>G20</f>
        <v>0</v>
      </c>
      <c r="D44" s="3"/>
      <c r="F44" s="25"/>
      <c r="G44" s="29" t="s">
        <v>9</v>
      </c>
      <c r="H44" s="32"/>
      <c r="J44" s="25"/>
      <c r="K44" s="29" t="s">
        <v>9</v>
      </c>
      <c r="L44" s="109"/>
      <c r="M44" s="141"/>
    </row>
    <row r="45" spans="1:13" ht="12.75">
      <c r="A45" s="25"/>
      <c r="B45" s="29" t="s">
        <v>9</v>
      </c>
      <c r="C45" s="32">
        <f>H20</f>
        <v>0</v>
      </c>
      <c r="D45" s="3"/>
      <c r="F45" s="25"/>
      <c r="G45" s="29" t="s">
        <v>10</v>
      </c>
      <c r="H45" s="32"/>
      <c r="J45" s="25"/>
      <c r="K45" s="29" t="s">
        <v>10</v>
      </c>
      <c r="L45" s="109"/>
      <c r="M45" s="141"/>
    </row>
    <row r="46" spans="1:13" ht="12.75">
      <c r="A46" s="25"/>
      <c r="B46" s="29" t="s">
        <v>10</v>
      </c>
      <c r="C46" s="32">
        <f>I20</f>
        <v>0</v>
      </c>
      <c r="D46" s="3"/>
      <c r="F46" s="25"/>
      <c r="G46" s="29" t="s">
        <v>11</v>
      </c>
      <c r="H46" s="32"/>
      <c r="J46" s="25"/>
      <c r="K46" s="29" t="s">
        <v>11</v>
      </c>
      <c r="L46" s="109"/>
      <c r="M46" s="141"/>
    </row>
    <row r="47" spans="1:13" ht="12.75">
      <c r="A47" s="25"/>
      <c r="B47" s="29" t="s">
        <v>11</v>
      </c>
      <c r="C47" s="36">
        <f>K20</f>
        <v>0</v>
      </c>
      <c r="D47" s="3"/>
      <c r="F47" s="25"/>
      <c r="G47" s="4" t="s">
        <v>12</v>
      </c>
      <c r="H47" s="36"/>
      <c r="J47" s="25"/>
      <c r="K47" s="4" t="s">
        <v>12</v>
      </c>
      <c r="L47" s="110"/>
      <c r="M47" s="141"/>
    </row>
    <row r="48" spans="1:13" ht="12.75">
      <c r="A48" s="19"/>
      <c r="B48" s="23" t="s">
        <v>12</v>
      </c>
      <c r="C48" s="37">
        <f>L20</f>
        <v>0</v>
      </c>
      <c r="D48" s="20"/>
      <c r="F48" s="30"/>
      <c r="G48" s="4" t="s">
        <v>13</v>
      </c>
      <c r="H48" s="33"/>
      <c r="J48" s="30"/>
      <c r="K48" s="4" t="s">
        <v>13</v>
      </c>
      <c r="L48" s="111"/>
      <c r="M48" s="141"/>
    </row>
    <row r="49" spans="1:13" ht="12.75">
      <c r="A49" s="30"/>
      <c r="B49" s="4" t="s">
        <v>13</v>
      </c>
      <c r="C49" s="37">
        <f>M20</f>
        <v>0</v>
      </c>
      <c r="D49" s="20"/>
      <c r="F49" s="30"/>
      <c r="G49" s="4" t="s">
        <v>15</v>
      </c>
      <c r="H49" s="33"/>
      <c r="J49" s="30"/>
      <c r="K49" s="4" t="s">
        <v>15</v>
      </c>
      <c r="L49" s="111"/>
      <c r="M49" s="141"/>
    </row>
    <row r="50" spans="1:13" ht="12.75">
      <c r="A50" s="30"/>
      <c r="B50" s="4" t="s">
        <v>15</v>
      </c>
      <c r="C50" s="33">
        <f>O20</f>
        <v>0</v>
      </c>
      <c r="D50" s="20"/>
      <c r="F50" s="30"/>
      <c r="G50" s="4" t="s">
        <v>16</v>
      </c>
      <c r="H50" s="33"/>
      <c r="J50" s="30"/>
      <c r="K50" s="4" t="s">
        <v>16</v>
      </c>
      <c r="L50" s="111"/>
      <c r="M50" s="141"/>
    </row>
    <row r="51" spans="1:13" ht="12.75">
      <c r="A51" s="30"/>
      <c r="B51" s="4" t="s">
        <v>16</v>
      </c>
      <c r="C51" s="33"/>
      <c r="D51" s="20"/>
      <c r="F51" s="30"/>
      <c r="G51" s="4" t="s">
        <v>17</v>
      </c>
      <c r="H51" s="33"/>
      <c r="J51" s="30"/>
      <c r="K51" s="4" t="s">
        <v>17</v>
      </c>
      <c r="L51" s="111"/>
      <c r="M51" s="112"/>
    </row>
    <row r="52" spans="1:13" ht="13.5" thickBot="1">
      <c r="A52" s="26"/>
      <c r="B52" s="27" t="s">
        <v>17</v>
      </c>
      <c r="C52" s="34"/>
      <c r="D52" s="20"/>
      <c r="F52" s="26"/>
      <c r="G52" s="116" t="s">
        <v>3</v>
      </c>
      <c r="H52" s="117">
        <f>SUM(H40:H51)</f>
        <v>56310</v>
      </c>
      <c r="J52" s="26"/>
      <c r="K52" s="116" t="s">
        <v>3</v>
      </c>
      <c r="L52" s="118">
        <f>SUM(L40:L51)</f>
        <v>61000</v>
      </c>
      <c r="M52" s="113"/>
    </row>
    <row r="53" spans="1:8" ht="13.5" thickBot="1">
      <c r="A53" s="5"/>
      <c r="B53" s="6" t="s">
        <v>3</v>
      </c>
      <c r="C53" s="22">
        <f>SUM(C40:C52)</f>
        <v>60597.5</v>
      </c>
      <c r="D53" s="7"/>
      <c r="F53" s="8"/>
      <c r="G53" s="8"/>
      <c r="H53" s="7"/>
    </row>
    <row r="55" spans="2:11" ht="12.75">
      <c r="B55" s="91" t="s">
        <v>158</v>
      </c>
      <c r="C55" s="15">
        <v>59000</v>
      </c>
      <c r="F55" s="91" t="s">
        <v>158</v>
      </c>
      <c r="G55" s="15">
        <v>59000</v>
      </c>
      <c r="J55" s="91" t="s">
        <v>158</v>
      </c>
      <c r="K55" s="15">
        <v>59000</v>
      </c>
    </row>
    <row r="56" spans="2:11" ht="12.75">
      <c r="B56" s="92" t="s">
        <v>25</v>
      </c>
      <c r="C56" s="105">
        <f>C55-C53</f>
        <v>-1597.5</v>
      </c>
      <c r="F56" s="92" t="s">
        <v>25</v>
      </c>
      <c r="G56" s="105">
        <f>G55-H52</f>
        <v>2690</v>
      </c>
      <c r="J56" s="92" t="s">
        <v>25</v>
      </c>
      <c r="K56" s="105">
        <f>K55-L52</f>
        <v>-2000</v>
      </c>
    </row>
    <row r="60" ht="12.75">
      <c r="B60" t="s">
        <v>42</v>
      </c>
    </row>
    <row r="61" ht="12.75">
      <c r="B61" t="s">
        <v>43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1"/>
  <sheetViews>
    <sheetView zoomScale="89" zoomScaleNormal="89" zoomScalePageLayoutView="0" workbookViewId="0" topLeftCell="A145">
      <pane xSplit="6" topLeftCell="I1" activePane="topRight" state="frozen"/>
      <selection pane="topLeft" activeCell="A44" sqref="A44"/>
      <selection pane="topRight" activeCell="I142" sqref="I142"/>
    </sheetView>
  </sheetViews>
  <sheetFormatPr defaultColWidth="9.140625" defaultRowHeight="12.75"/>
  <cols>
    <col min="1" max="1" width="7.7109375" style="38" customWidth="1"/>
    <col min="2" max="2" width="13.00390625" style="38" customWidth="1"/>
    <col min="3" max="3" width="15.00390625" style="38" customWidth="1"/>
    <col min="4" max="4" width="34.8515625" style="38" customWidth="1"/>
    <col min="5" max="5" width="19.28125" style="38" customWidth="1"/>
    <col min="6" max="6" width="14.28125" style="38" customWidth="1"/>
    <col min="7" max="7" width="14.57421875" style="38" customWidth="1"/>
    <col min="8" max="8" width="12.57421875" style="38" customWidth="1"/>
    <col min="9" max="9" width="12.140625" style="38" customWidth="1"/>
    <col min="10" max="10" width="11.8515625" style="38" customWidth="1"/>
    <col min="11" max="11" width="12.8515625" style="38" customWidth="1"/>
    <col min="12" max="12" width="12.28125" style="38" customWidth="1"/>
    <col min="13" max="13" width="12.7109375" style="38" customWidth="1"/>
    <col min="14" max="14" width="11.140625" style="38" customWidth="1"/>
    <col min="15" max="15" width="13.28125" style="38" customWidth="1"/>
    <col min="16" max="16" width="12.421875" style="38" customWidth="1"/>
    <col min="17" max="17" width="13.140625" style="38" customWidth="1"/>
    <col min="18" max="18" width="13.00390625" style="38" customWidth="1"/>
    <col min="19" max="19" width="13.57421875" style="38" customWidth="1"/>
    <col min="20" max="20" width="10.421875" style="38" customWidth="1"/>
    <col min="21" max="21" width="15.7109375" style="38" customWidth="1"/>
    <col min="22" max="16384" width="9.140625" style="38" customWidth="1"/>
  </cols>
  <sheetData>
    <row r="1" ht="14.25">
      <c r="A1" s="38" t="s">
        <v>0</v>
      </c>
    </row>
    <row r="2" ht="14.25">
      <c r="A2" s="38" t="s">
        <v>45</v>
      </c>
    </row>
    <row r="5" ht="15">
      <c r="B5" s="39" t="s">
        <v>151</v>
      </c>
    </row>
    <row r="7" ht="15" thickBot="1"/>
    <row r="8" spans="1:19" ht="30.75" thickBot="1">
      <c r="A8" s="40" t="s">
        <v>19</v>
      </c>
      <c r="B8" s="41" t="s">
        <v>20</v>
      </c>
      <c r="C8" s="41" t="s">
        <v>21</v>
      </c>
      <c r="D8" s="41" t="s">
        <v>22</v>
      </c>
      <c r="E8" s="41" t="s">
        <v>23</v>
      </c>
      <c r="F8" s="42" t="s">
        <v>24</v>
      </c>
      <c r="G8" s="41" t="s">
        <v>25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ht="14.25">
      <c r="A9" s="44"/>
      <c r="B9" s="45" t="s">
        <v>149</v>
      </c>
      <c r="C9" s="45" t="s">
        <v>150</v>
      </c>
      <c r="D9" s="45"/>
      <c r="E9" s="45"/>
      <c r="F9" s="46">
        <v>59000</v>
      </c>
      <c r="G9" s="47">
        <v>59000</v>
      </c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</row>
    <row r="10" spans="1:19" ht="14.25">
      <c r="A10" s="49">
        <v>1</v>
      </c>
      <c r="B10" s="44" t="s">
        <v>152</v>
      </c>
      <c r="C10" s="44"/>
      <c r="D10" s="45" t="s">
        <v>105</v>
      </c>
      <c r="E10" s="50"/>
      <c r="F10" s="51">
        <v>1237.5</v>
      </c>
      <c r="G10" s="52">
        <f>G9-F10</f>
        <v>57762.5</v>
      </c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</row>
    <row r="11" spans="1:19" ht="14.25">
      <c r="A11" s="53">
        <v>2</v>
      </c>
      <c r="B11" s="54" t="s">
        <v>165</v>
      </c>
      <c r="C11" s="54"/>
      <c r="D11" s="54" t="s">
        <v>166</v>
      </c>
      <c r="E11" s="54"/>
      <c r="F11" s="52">
        <v>2955</v>
      </c>
      <c r="G11" s="52">
        <f>G10-F11</f>
        <v>54807.5</v>
      </c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</row>
    <row r="12" spans="1:19" ht="14.25">
      <c r="A12" s="55">
        <v>3</v>
      </c>
      <c r="B12" s="54" t="s">
        <v>169</v>
      </c>
      <c r="C12" s="54"/>
      <c r="D12" s="54" t="s">
        <v>105</v>
      </c>
      <c r="E12" s="54"/>
      <c r="F12" s="52">
        <v>4950</v>
      </c>
      <c r="G12" s="52">
        <f>G11-F12</f>
        <v>49857.5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</row>
    <row r="13" spans="1:19" ht="14.25">
      <c r="A13" s="55">
        <v>4</v>
      </c>
      <c r="B13" s="54" t="s">
        <v>173</v>
      </c>
      <c r="C13" s="55"/>
      <c r="D13" s="54" t="s">
        <v>166</v>
      </c>
      <c r="E13" s="56"/>
      <c r="F13" s="52">
        <v>3000</v>
      </c>
      <c r="G13" s="52">
        <f aca="true" t="shared" si="0" ref="G13:G45">G12-F13</f>
        <v>46857.5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</row>
    <row r="14" spans="1:19" ht="14.25">
      <c r="A14" s="55">
        <v>5</v>
      </c>
      <c r="B14" s="54" t="s">
        <v>176</v>
      </c>
      <c r="C14" s="55"/>
      <c r="D14" s="54" t="s">
        <v>166</v>
      </c>
      <c r="E14" s="56"/>
      <c r="F14" s="52">
        <v>3300</v>
      </c>
      <c r="G14" s="52">
        <f t="shared" si="0"/>
        <v>43557.5</v>
      </c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</row>
    <row r="15" spans="1:19" ht="14.25">
      <c r="A15" s="55">
        <v>6</v>
      </c>
      <c r="B15" s="54" t="s">
        <v>179</v>
      </c>
      <c r="C15" s="55"/>
      <c r="D15" s="54" t="s">
        <v>105</v>
      </c>
      <c r="E15" s="56"/>
      <c r="F15" s="52">
        <v>3862.5</v>
      </c>
      <c r="G15" s="52">
        <f t="shared" si="0"/>
        <v>39695</v>
      </c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</row>
    <row r="16" spans="1:19" ht="14.25">
      <c r="A16" s="55">
        <v>7</v>
      </c>
      <c r="B16" s="54" t="s">
        <v>182</v>
      </c>
      <c r="C16" s="55"/>
      <c r="D16" s="54" t="s">
        <v>183</v>
      </c>
      <c r="E16" s="56"/>
      <c r="F16" s="132">
        <v>-1800</v>
      </c>
      <c r="G16" s="52">
        <f t="shared" si="0"/>
        <v>41495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</row>
    <row r="17" spans="1:19" ht="14.25">
      <c r="A17" s="55">
        <v>8</v>
      </c>
      <c r="B17" s="54" t="s">
        <v>184</v>
      </c>
      <c r="C17" s="55"/>
      <c r="D17" s="54" t="s">
        <v>105</v>
      </c>
      <c r="E17" s="56"/>
      <c r="F17" s="52">
        <v>3670</v>
      </c>
      <c r="G17" s="52">
        <f t="shared" si="0"/>
        <v>37825</v>
      </c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</row>
    <row r="18" spans="1:19" ht="14.25">
      <c r="A18" s="55">
        <v>9</v>
      </c>
      <c r="B18" s="54" t="s">
        <v>191</v>
      </c>
      <c r="C18" s="55"/>
      <c r="D18" s="54" t="s">
        <v>166</v>
      </c>
      <c r="E18" s="56"/>
      <c r="F18" s="52">
        <v>1650</v>
      </c>
      <c r="G18" s="52">
        <f t="shared" si="0"/>
        <v>36175</v>
      </c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</row>
    <row r="19" spans="1:19" ht="14.25">
      <c r="A19" s="55">
        <v>10</v>
      </c>
      <c r="B19" s="54" t="s">
        <v>194</v>
      </c>
      <c r="C19" s="55"/>
      <c r="D19" s="54" t="s">
        <v>166</v>
      </c>
      <c r="E19" s="56"/>
      <c r="F19" s="52">
        <v>3600</v>
      </c>
      <c r="G19" s="52">
        <f t="shared" si="0"/>
        <v>32575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</row>
    <row r="20" spans="1:19" ht="14.25">
      <c r="A20" s="55">
        <v>11</v>
      </c>
      <c r="B20" s="54" t="s">
        <v>197</v>
      </c>
      <c r="C20" s="55"/>
      <c r="D20" s="54" t="s">
        <v>166</v>
      </c>
      <c r="E20" s="56"/>
      <c r="F20" s="52">
        <v>3300</v>
      </c>
      <c r="G20" s="52">
        <f t="shared" si="0"/>
        <v>29275</v>
      </c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</row>
    <row r="21" spans="1:19" ht="14.25">
      <c r="A21" s="55">
        <v>12</v>
      </c>
      <c r="B21" s="54" t="s">
        <v>200</v>
      </c>
      <c r="C21" s="55"/>
      <c r="D21" s="54" t="s">
        <v>206</v>
      </c>
      <c r="E21" s="59"/>
      <c r="F21" s="132">
        <v>-2145</v>
      </c>
      <c r="G21" s="52">
        <f t="shared" si="0"/>
        <v>31420</v>
      </c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ht="14.25">
      <c r="A22" s="55">
        <v>13</v>
      </c>
      <c r="B22" s="54" t="s">
        <v>200</v>
      </c>
      <c r="C22" s="55"/>
      <c r="D22" s="129" t="s">
        <v>207</v>
      </c>
      <c r="E22" s="130"/>
      <c r="F22" s="131">
        <v>440</v>
      </c>
      <c r="G22" s="52">
        <f t="shared" si="0"/>
        <v>30980</v>
      </c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ht="14.25">
      <c r="A23" s="55">
        <v>14</v>
      </c>
      <c r="B23" s="54" t="s">
        <v>204</v>
      </c>
      <c r="C23" s="55"/>
      <c r="D23" s="129" t="s">
        <v>207</v>
      </c>
      <c r="E23" s="130"/>
      <c r="F23" s="131">
        <v>1237.5</v>
      </c>
      <c r="G23" s="52">
        <f t="shared" si="0"/>
        <v>29742.5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ht="14.25">
      <c r="A24" s="55">
        <v>15</v>
      </c>
      <c r="B24" s="54" t="s">
        <v>208</v>
      </c>
      <c r="C24" s="55"/>
      <c r="D24" s="54" t="s">
        <v>166</v>
      </c>
      <c r="E24" s="56"/>
      <c r="F24" s="52">
        <v>2062.5</v>
      </c>
      <c r="G24" s="52">
        <f t="shared" si="0"/>
        <v>27680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7" ht="14.25">
      <c r="A25" s="55">
        <v>16</v>
      </c>
      <c r="B25" s="54" t="s">
        <v>211</v>
      </c>
      <c r="C25" s="55"/>
      <c r="D25" s="54" t="s">
        <v>183</v>
      </c>
      <c r="E25" s="56"/>
      <c r="F25" s="132">
        <v>-1800</v>
      </c>
      <c r="G25" s="52">
        <f t="shared" si="0"/>
        <v>29480</v>
      </c>
    </row>
    <row r="26" spans="1:7" ht="14.25">
      <c r="A26" s="55">
        <v>17</v>
      </c>
      <c r="B26" s="66" t="s">
        <v>217</v>
      </c>
      <c r="C26" s="55"/>
      <c r="D26" s="54" t="s">
        <v>218</v>
      </c>
      <c r="E26" s="56"/>
      <c r="F26" s="52">
        <v>4950</v>
      </c>
      <c r="G26" s="52">
        <f t="shared" si="0"/>
        <v>24530</v>
      </c>
    </row>
    <row r="27" spans="1:7" ht="14.25">
      <c r="A27" s="55">
        <v>18</v>
      </c>
      <c r="B27" s="66" t="s">
        <v>219</v>
      </c>
      <c r="C27" s="55"/>
      <c r="D27" s="54" t="s">
        <v>220</v>
      </c>
      <c r="E27" s="56"/>
      <c r="F27" s="52">
        <v>6337.5</v>
      </c>
      <c r="G27" s="52">
        <f t="shared" si="0"/>
        <v>18192.5</v>
      </c>
    </row>
    <row r="28" spans="1:7" ht="14.25">
      <c r="A28" s="55">
        <v>19</v>
      </c>
      <c r="B28" s="60" t="s">
        <v>223</v>
      </c>
      <c r="C28" s="55"/>
      <c r="D28" s="54" t="s">
        <v>207</v>
      </c>
      <c r="E28" s="56"/>
      <c r="F28" s="52">
        <v>450</v>
      </c>
      <c r="G28" s="52">
        <f t="shared" si="0"/>
        <v>17742.5</v>
      </c>
    </row>
    <row r="29" spans="1:7" ht="14.25">
      <c r="A29" s="55">
        <v>20</v>
      </c>
      <c r="B29" s="66" t="s">
        <v>225</v>
      </c>
      <c r="C29" s="55"/>
      <c r="D29" s="54" t="s">
        <v>105</v>
      </c>
      <c r="E29" s="56"/>
      <c r="F29" s="52">
        <v>4800</v>
      </c>
      <c r="G29" s="52">
        <f t="shared" si="0"/>
        <v>12942.5</v>
      </c>
    </row>
    <row r="30" spans="1:7" ht="14.25">
      <c r="A30" s="55">
        <v>21</v>
      </c>
      <c r="B30" s="66" t="s">
        <v>230</v>
      </c>
      <c r="C30" s="55"/>
      <c r="D30" s="54" t="s">
        <v>207</v>
      </c>
      <c r="E30" s="56"/>
      <c r="F30" s="52">
        <v>1800</v>
      </c>
      <c r="G30" s="52">
        <f t="shared" si="0"/>
        <v>11142.5</v>
      </c>
    </row>
    <row r="31" spans="1:7" ht="14.25">
      <c r="A31" s="55">
        <v>22</v>
      </c>
      <c r="B31" s="66" t="s">
        <v>231</v>
      </c>
      <c r="C31" s="55"/>
      <c r="D31" s="122" t="s">
        <v>183</v>
      </c>
      <c r="E31" s="123"/>
      <c r="F31" s="132">
        <v>-55</v>
      </c>
      <c r="G31" s="52">
        <f t="shared" si="0"/>
        <v>11197.5</v>
      </c>
    </row>
    <row r="32" spans="1:7" ht="14.25">
      <c r="A32" s="55">
        <v>23</v>
      </c>
      <c r="B32" s="66" t="s">
        <v>231</v>
      </c>
      <c r="C32" s="55"/>
      <c r="D32" s="54" t="s">
        <v>207</v>
      </c>
      <c r="E32" s="56"/>
      <c r="F32" s="52">
        <v>1800</v>
      </c>
      <c r="G32" s="52">
        <f t="shared" si="0"/>
        <v>9397.5</v>
      </c>
    </row>
    <row r="33" spans="1:7" ht="14.25">
      <c r="A33" s="55">
        <v>24</v>
      </c>
      <c r="B33" s="66" t="s">
        <v>234</v>
      </c>
      <c r="C33" s="55"/>
      <c r="D33" s="122" t="s">
        <v>183</v>
      </c>
      <c r="E33" s="123"/>
      <c r="F33" s="132">
        <v>-1800</v>
      </c>
      <c r="G33" s="52">
        <f t="shared" si="0"/>
        <v>11197.5</v>
      </c>
    </row>
    <row r="34" spans="1:7" ht="14.25">
      <c r="A34" s="55">
        <v>25</v>
      </c>
      <c r="B34" s="66" t="s">
        <v>234</v>
      </c>
      <c r="C34" s="55"/>
      <c r="D34" s="54" t="s">
        <v>105</v>
      </c>
      <c r="E34" s="56"/>
      <c r="F34" s="52">
        <v>3437.5</v>
      </c>
      <c r="G34" s="52">
        <f t="shared" si="0"/>
        <v>7760</v>
      </c>
    </row>
    <row r="35" spans="1:7" ht="14.25">
      <c r="A35" s="55">
        <v>26</v>
      </c>
      <c r="B35" s="54" t="s">
        <v>241</v>
      </c>
      <c r="C35" s="55"/>
      <c r="D35" s="122" t="s">
        <v>206</v>
      </c>
      <c r="E35" s="123"/>
      <c r="F35" s="132">
        <v>-1507.5</v>
      </c>
      <c r="G35" s="52">
        <f t="shared" si="0"/>
        <v>9267.5</v>
      </c>
    </row>
    <row r="36" spans="1:7" ht="14.25">
      <c r="A36" s="55">
        <v>27</v>
      </c>
      <c r="B36" s="54" t="s">
        <v>241</v>
      </c>
      <c r="C36" s="55"/>
      <c r="D36" s="54" t="s">
        <v>207</v>
      </c>
      <c r="E36" s="56"/>
      <c r="F36" s="121">
        <v>825</v>
      </c>
      <c r="G36" s="52">
        <f t="shared" si="0"/>
        <v>8442.5</v>
      </c>
    </row>
    <row r="37" spans="1:7" ht="14.25">
      <c r="A37" s="55">
        <v>28</v>
      </c>
      <c r="B37" s="54" t="s">
        <v>243</v>
      </c>
      <c r="C37" s="55"/>
      <c r="D37" s="54" t="s">
        <v>166</v>
      </c>
      <c r="E37" s="56"/>
      <c r="F37" s="121">
        <v>3300</v>
      </c>
      <c r="G37" s="52">
        <f t="shared" si="0"/>
        <v>5142.5</v>
      </c>
    </row>
    <row r="38" spans="1:7" ht="14.25">
      <c r="A38" s="55">
        <v>29</v>
      </c>
      <c r="B38" s="54" t="s">
        <v>245</v>
      </c>
      <c r="C38" s="55"/>
      <c r="D38" s="54" t="s">
        <v>250</v>
      </c>
      <c r="E38" s="56"/>
      <c r="F38" s="121">
        <v>-2660</v>
      </c>
      <c r="G38" s="52">
        <f t="shared" si="0"/>
        <v>7802.5</v>
      </c>
    </row>
    <row r="39" spans="1:7" ht="14.25">
      <c r="A39" s="55">
        <v>30</v>
      </c>
      <c r="B39" s="54" t="s">
        <v>245</v>
      </c>
      <c r="C39" s="55"/>
      <c r="D39" s="54" t="s">
        <v>105</v>
      </c>
      <c r="E39" s="56"/>
      <c r="F39" s="121">
        <v>2887.5</v>
      </c>
      <c r="G39" s="52">
        <f t="shared" si="0"/>
        <v>4915</v>
      </c>
    </row>
    <row r="40" spans="1:7" ht="14.25">
      <c r="A40" s="55">
        <v>31</v>
      </c>
      <c r="B40" s="54" t="s">
        <v>251</v>
      </c>
      <c r="C40" s="55"/>
      <c r="D40" s="54" t="s">
        <v>166</v>
      </c>
      <c r="E40" s="56"/>
      <c r="F40" s="121">
        <v>2475</v>
      </c>
      <c r="G40" s="52">
        <f t="shared" si="0"/>
        <v>2440</v>
      </c>
    </row>
    <row r="41" spans="1:7" ht="15">
      <c r="A41" s="55">
        <v>32</v>
      </c>
      <c r="B41" s="54" t="s">
        <v>253</v>
      </c>
      <c r="C41" s="55"/>
      <c r="D41" s="142" t="s">
        <v>207</v>
      </c>
      <c r="E41" s="143"/>
      <c r="F41" s="144">
        <v>1800</v>
      </c>
      <c r="G41" s="52">
        <f t="shared" si="0"/>
        <v>640</v>
      </c>
    </row>
    <row r="42" spans="1:7" ht="14.25">
      <c r="A42" s="55">
        <v>33</v>
      </c>
      <c r="B42" s="54" t="s">
        <v>255</v>
      </c>
      <c r="C42" s="55"/>
      <c r="D42" s="58" t="s">
        <v>257</v>
      </c>
      <c r="E42" s="56"/>
      <c r="F42" s="57">
        <v>-825</v>
      </c>
      <c r="G42" s="52">
        <f t="shared" si="0"/>
        <v>1465</v>
      </c>
    </row>
    <row r="43" spans="1:7" ht="14.25">
      <c r="A43" s="55">
        <v>34</v>
      </c>
      <c r="B43" s="54" t="s">
        <v>255</v>
      </c>
      <c r="C43" s="55"/>
      <c r="D43" s="58" t="s">
        <v>166</v>
      </c>
      <c r="E43" s="56"/>
      <c r="F43" s="57">
        <v>1425</v>
      </c>
      <c r="G43" s="52">
        <f t="shared" si="0"/>
        <v>40</v>
      </c>
    </row>
    <row r="44" spans="1:7" ht="14.25">
      <c r="A44" s="55">
        <v>35</v>
      </c>
      <c r="B44" s="54" t="s">
        <v>258</v>
      </c>
      <c r="C44" s="55"/>
      <c r="D44" s="58" t="s">
        <v>260</v>
      </c>
      <c r="E44" s="56"/>
      <c r="F44" s="57">
        <v>-2650</v>
      </c>
      <c r="G44" s="52">
        <f t="shared" si="0"/>
        <v>2690</v>
      </c>
    </row>
    <row r="45" spans="1:7" ht="14.25">
      <c r="A45" s="55"/>
      <c r="B45" s="54"/>
      <c r="C45" s="55"/>
      <c r="D45" s="58"/>
      <c r="E45" s="56"/>
      <c r="F45" s="57"/>
      <c r="G45" s="52">
        <f t="shared" si="0"/>
        <v>2690</v>
      </c>
    </row>
    <row r="46" spans="1:7" ht="14.25">
      <c r="A46" s="55"/>
      <c r="B46" s="54"/>
      <c r="C46" s="55"/>
      <c r="D46" s="58"/>
      <c r="E46" s="56"/>
      <c r="F46" s="57"/>
      <c r="G46" s="52"/>
    </row>
    <row r="47" spans="1:7" ht="14.25">
      <c r="A47" s="55"/>
      <c r="B47" s="60"/>
      <c r="C47" s="55"/>
      <c r="D47" s="54"/>
      <c r="E47" s="56"/>
      <c r="F47" s="52"/>
      <c r="G47" s="54"/>
    </row>
    <row r="48" ht="15" thickBot="1"/>
    <row r="49" spans="1:19" ht="49.5" customHeight="1" thickBot="1">
      <c r="A49" s="68" t="s">
        <v>58</v>
      </c>
      <c r="B49" s="69" t="s">
        <v>20</v>
      </c>
      <c r="C49" s="70" t="s">
        <v>57</v>
      </c>
      <c r="D49" s="69" t="s">
        <v>22</v>
      </c>
      <c r="E49" s="69" t="s">
        <v>23</v>
      </c>
      <c r="F49" s="70" t="s">
        <v>24</v>
      </c>
      <c r="G49" s="70" t="s">
        <v>41</v>
      </c>
      <c r="H49" s="70" t="s">
        <v>46</v>
      </c>
      <c r="I49" s="70" t="s">
        <v>26</v>
      </c>
      <c r="J49" s="70" t="s">
        <v>27</v>
      </c>
      <c r="K49" s="70" t="s">
        <v>28</v>
      </c>
      <c r="L49" s="70" t="s">
        <v>29</v>
      </c>
      <c r="M49" s="70" t="s">
        <v>30</v>
      </c>
      <c r="N49" s="70" t="s">
        <v>31</v>
      </c>
      <c r="O49" s="70" t="s">
        <v>32</v>
      </c>
      <c r="P49" s="70" t="s">
        <v>33</v>
      </c>
      <c r="Q49" s="70" t="s">
        <v>47</v>
      </c>
      <c r="R49" s="70" t="s">
        <v>48</v>
      </c>
      <c r="S49" s="71" t="s">
        <v>34</v>
      </c>
    </row>
    <row r="50" spans="1:19" ht="14.25">
      <c r="A50" s="54">
        <v>53</v>
      </c>
      <c r="B50" s="54" t="s">
        <v>77</v>
      </c>
      <c r="C50" s="55">
        <v>168</v>
      </c>
      <c r="D50" s="54" t="s">
        <v>78</v>
      </c>
      <c r="E50" s="56">
        <v>1520812390675</v>
      </c>
      <c r="F50" s="119">
        <v>1350</v>
      </c>
      <c r="G50" s="54"/>
      <c r="H50" s="54"/>
      <c r="I50" s="54"/>
      <c r="J50" s="54"/>
      <c r="K50" s="54"/>
      <c r="L50" s="54"/>
      <c r="M50" s="54"/>
      <c r="N50" s="54"/>
      <c r="O50" s="54">
        <v>315</v>
      </c>
      <c r="P50" s="54"/>
      <c r="Q50" s="54"/>
      <c r="R50" s="54"/>
      <c r="S50" s="120">
        <f aca="true" t="shared" si="1" ref="S50:S117">F50-G50-H50-I50-J50-K50-L50-M50-N50-O50-P50-Q50-R50</f>
        <v>1035</v>
      </c>
    </row>
    <row r="51" spans="1:19" ht="14.25">
      <c r="A51" s="54"/>
      <c r="B51" s="54"/>
      <c r="C51" s="55">
        <v>169</v>
      </c>
      <c r="D51" s="54" t="s">
        <v>79</v>
      </c>
      <c r="E51" s="56">
        <v>2340421390705</v>
      </c>
      <c r="F51" s="119">
        <v>1800</v>
      </c>
      <c r="G51" s="54"/>
      <c r="H51" s="54"/>
      <c r="I51" s="54"/>
      <c r="J51" s="54"/>
      <c r="K51" s="54"/>
      <c r="L51" s="54"/>
      <c r="M51" s="54"/>
      <c r="N51" s="54"/>
      <c r="O51" s="54">
        <v>1080</v>
      </c>
      <c r="P51" s="54">
        <v>720</v>
      </c>
      <c r="Q51" s="54"/>
      <c r="R51" s="54"/>
      <c r="S51" s="120">
        <f t="shared" si="1"/>
        <v>0</v>
      </c>
    </row>
    <row r="52" spans="1:19" ht="14.25">
      <c r="A52" s="54">
        <v>54</v>
      </c>
      <c r="B52" s="54" t="s">
        <v>80</v>
      </c>
      <c r="C52" s="55"/>
      <c r="D52" s="122" t="s">
        <v>81</v>
      </c>
      <c r="E52" s="123"/>
      <c r="F52" s="124">
        <v>-7875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125">
        <f t="shared" si="1"/>
        <v>-7875</v>
      </c>
    </row>
    <row r="53" spans="1:19" ht="14.25">
      <c r="A53" s="54">
        <v>55</v>
      </c>
      <c r="B53" s="54" t="s">
        <v>80</v>
      </c>
      <c r="C53" s="55">
        <v>170</v>
      </c>
      <c r="D53" s="54" t="s">
        <v>82</v>
      </c>
      <c r="E53" s="56">
        <v>6101017394448</v>
      </c>
      <c r="F53" s="119">
        <v>1650</v>
      </c>
      <c r="G53" s="54"/>
      <c r="H53" s="54"/>
      <c r="I53" s="54"/>
      <c r="J53" s="54"/>
      <c r="K53" s="54"/>
      <c r="L53" s="54"/>
      <c r="M53" s="54"/>
      <c r="N53" s="54"/>
      <c r="O53" s="54">
        <v>990</v>
      </c>
      <c r="P53" s="54">
        <v>660</v>
      </c>
      <c r="Q53" s="54"/>
      <c r="R53" s="54"/>
      <c r="S53" s="120">
        <f t="shared" si="1"/>
        <v>0</v>
      </c>
    </row>
    <row r="54" spans="1:19" ht="14.25">
      <c r="A54" s="54">
        <v>56</v>
      </c>
      <c r="B54" s="54" t="s">
        <v>83</v>
      </c>
      <c r="C54" s="55">
        <v>171</v>
      </c>
      <c r="D54" s="54" t="s">
        <v>54</v>
      </c>
      <c r="E54" s="56">
        <v>2390614390696</v>
      </c>
      <c r="F54" s="119">
        <v>1350</v>
      </c>
      <c r="G54" s="54"/>
      <c r="H54" s="54"/>
      <c r="I54" s="54"/>
      <c r="J54" s="54"/>
      <c r="K54" s="54"/>
      <c r="L54" s="54"/>
      <c r="M54" s="54"/>
      <c r="N54" s="54"/>
      <c r="O54" s="54">
        <v>585</v>
      </c>
      <c r="P54" s="54">
        <v>765</v>
      </c>
      <c r="Q54" s="54"/>
      <c r="R54" s="54"/>
      <c r="S54" s="120">
        <f t="shared" si="1"/>
        <v>0</v>
      </c>
    </row>
    <row r="55" spans="1:19" ht="14.25">
      <c r="A55" s="54"/>
      <c r="B55" s="54"/>
      <c r="C55" s="55">
        <v>172</v>
      </c>
      <c r="D55" s="54" t="s">
        <v>84</v>
      </c>
      <c r="E55" s="56">
        <v>2491004390688</v>
      </c>
      <c r="F55" s="119">
        <v>412.5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120">
        <f t="shared" si="1"/>
        <v>412.5</v>
      </c>
    </row>
    <row r="56" spans="1:19" ht="14.25">
      <c r="A56" s="54"/>
      <c r="B56" s="54"/>
      <c r="C56" s="55">
        <v>173</v>
      </c>
      <c r="D56" s="54" t="s">
        <v>55</v>
      </c>
      <c r="E56" s="56">
        <v>1410810390675</v>
      </c>
      <c r="F56" s="119">
        <v>1237.5</v>
      </c>
      <c r="G56" s="54"/>
      <c r="H56" s="54"/>
      <c r="I56" s="54"/>
      <c r="J56" s="54"/>
      <c r="K56" s="54"/>
      <c r="L56" s="54"/>
      <c r="M56" s="54"/>
      <c r="N56" s="54"/>
      <c r="O56" s="54">
        <v>412.5</v>
      </c>
      <c r="P56" s="54">
        <v>825</v>
      </c>
      <c r="Q56" s="54"/>
      <c r="R56" s="54"/>
      <c r="S56" s="120">
        <f t="shared" si="1"/>
        <v>0</v>
      </c>
    </row>
    <row r="57" spans="1:19" ht="14.25">
      <c r="A57" s="54"/>
      <c r="B57" s="54"/>
      <c r="C57" s="55">
        <v>174</v>
      </c>
      <c r="D57" s="54" t="s">
        <v>75</v>
      </c>
      <c r="E57" s="56">
        <v>1360908390688</v>
      </c>
      <c r="F57" s="119">
        <v>1650</v>
      </c>
      <c r="G57" s="54"/>
      <c r="H57" s="54"/>
      <c r="I57" s="54"/>
      <c r="J57" s="54"/>
      <c r="K57" s="54"/>
      <c r="L57" s="54"/>
      <c r="M57" s="54"/>
      <c r="N57" s="54"/>
      <c r="O57" s="54">
        <v>385</v>
      </c>
      <c r="P57" s="54">
        <v>880</v>
      </c>
      <c r="Q57" s="54">
        <v>275</v>
      </c>
      <c r="R57" s="54"/>
      <c r="S57" s="120">
        <f t="shared" si="1"/>
        <v>110</v>
      </c>
    </row>
    <row r="58" spans="1:21" ht="14.25">
      <c r="A58" s="54"/>
      <c r="B58" s="54"/>
      <c r="C58" s="55">
        <v>175</v>
      </c>
      <c r="D58" s="54" t="s">
        <v>85</v>
      </c>
      <c r="E58" s="56">
        <v>2410126390691</v>
      </c>
      <c r="F58" s="119">
        <v>1350</v>
      </c>
      <c r="G58" s="54"/>
      <c r="H58" s="54"/>
      <c r="I58" s="54"/>
      <c r="J58" s="54"/>
      <c r="K58" s="54"/>
      <c r="L58" s="54"/>
      <c r="M58" s="54"/>
      <c r="N58" s="54"/>
      <c r="O58" s="54">
        <v>585</v>
      </c>
      <c r="P58" s="54">
        <v>270</v>
      </c>
      <c r="Q58" s="54"/>
      <c r="R58" s="54"/>
      <c r="S58" s="120">
        <f t="shared" si="1"/>
        <v>495</v>
      </c>
      <c r="T58" s="38">
        <v>495</v>
      </c>
      <c r="U58" s="38" t="s">
        <v>65</v>
      </c>
    </row>
    <row r="59" spans="1:19" ht="14.25">
      <c r="A59" s="54"/>
      <c r="B59" s="54"/>
      <c r="C59" s="55">
        <v>176</v>
      </c>
      <c r="D59" s="54" t="s">
        <v>59</v>
      </c>
      <c r="E59" s="56">
        <v>1540409390697</v>
      </c>
      <c r="F59" s="119">
        <v>412.5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120">
        <f t="shared" si="1"/>
        <v>412.5</v>
      </c>
    </row>
    <row r="60" spans="1:19" ht="14.25">
      <c r="A60" s="54"/>
      <c r="B60" s="54"/>
      <c r="C60" s="55">
        <v>177</v>
      </c>
      <c r="D60" s="54" t="s">
        <v>86</v>
      </c>
      <c r="E60" s="56">
        <v>1461115390675</v>
      </c>
      <c r="F60" s="119">
        <v>1800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120">
        <f t="shared" si="1"/>
        <v>1800</v>
      </c>
    </row>
    <row r="61" spans="1:19" ht="14.25">
      <c r="A61" s="54"/>
      <c r="B61" s="54"/>
      <c r="C61" s="55">
        <v>178</v>
      </c>
      <c r="D61" s="54" t="s">
        <v>87</v>
      </c>
      <c r="E61" s="56">
        <v>1260617390675</v>
      </c>
      <c r="F61" s="119">
        <v>1800</v>
      </c>
      <c r="G61" s="54"/>
      <c r="H61" s="54"/>
      <c r="I61" s="54"/>
      <c r="J61" s="54"/>
      <c r="K61" s="54"/>
      <c r="L61" s="54"/>
      <c r="M61" s="54"/>
      <c r="N61" s="54"/>
      <c r="O61" s="54">
        <v>960</v>
      </c>
      <c r="P61" s="54">
        <v>840</v>
      </c>
      <c r="Q61" s="54"/>
      <c r="R61" s="54"/>
      <c r="S61" s="120">
        <f t="shared" si="1"/>
        <v>0</v>
      </c>
    </row>
    <row r="62" spans="1:19" ht="14.25">
      <c r="A62" s="54">
        <v>57</v>
      </c>
      <c r="B62" s="54" t="s">
        <v>88</v>
      </c>
      <c r="C62" s="55"/>
      <c r="D62" s="54" t="s">
        <v>89</v>
      </c>
      <c r="E62" s="56"/>
      <c r="F62" s="124">
        <v>-825</v>
      </c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125">
        <f t="shared" si="1"/>
        <v>-825</v>
      </c>
    </row>
    <row r="63" spans="1:19" ht="14.25">
      <c r="A63" s="54">
        <v>58</v>
      </c>
      <c r="B63" s="54" t="s">
        <v>88</v>
      </c>
      <c r="C63" s="55">
        <v>179</v>
      </c>
      <c r="D63" s="54" t="s">
        <v>90</v>
      </c>
      <c r="E63" s="56">
        <v>1480611390715</v>
      </c>
      <c r="F63" s="119">
        <v>1800</v>
      </c>
      <c r="G63" s="54"/>
      <c r="H63" s="54"/>
      <c r="I63" s="54"/>
      <c r="J63" s="54"/>
      <c r="K63" s="54"/>
      <c r="L63" s="54"/>
      <c r="M63" s="54"/>
      <c r="N63" s="54"/>
      <c r="O63" s="54"/>
      <c r="P63" s="54">
        <v>1800</v>
      </c>
      <c r="Q63" s="54"/>
      <c r="R63" s="54"/>
      <c r="S63" s="120">
        <f t="shared" si="1"/>
        <v>0</v>
      </c>
    </row>
    <row r="64" spans="1:19" ht="14.25">
      <c r="A64" s="54"/>
      <c r="B64" s="54"/>
      <c r="C64" s="55">
        <v>180</v>
      </c>
      <c r="D64" s="54" t="s">
        <v>53</v>
      </c>
      <c r="E64" s="56">
        <v>1481204390677</v>
      </c>
      <c r="F64" s="119">
        <v>900</v>
      </c>
      <c r="G64" s="54"/>
      <c r="H64" s="54"/>
      <c r="I64" s="54"/>
      <c r="J64" s="54"/>
      <c r="K64" s="54"/>
      <c r="L64" s="54"/>
      <c r="M64" s="54"/>
      <c r="N64" s="54"/>
      <c r="O64" s="54">
        <v>120</v>
      </c>
      <c r="P64" s="54">
        <v>300</v>
      </c>
      <c r="Q64" s="54"/>
      <c r="R64" s="54"/>
      <c r="S64" s="120">
        <f t="shared" si="1"/>
        <v>480</v>
      </c>
    </row>
    <row r="65" spans="1:19" ht="14.25">
      <c r="A65" s="54"/>
      <c r="B65" s="54"/>
      <c r="C65" s="55">
        <v>181</v>
      </c>
      <c r="D65" s="54" t="s">
        <v>91</v>
      </c>
      <c r="E65" s="56">
        <v>2280418390679</v>
      </c>
      <c r="F65" s="119">
        <v>1350</v>
      </c>
      <c r="G65" s="54"/>
      <c r="H65" s="54"/>
      <c r="I65" s="54"/>
      <c r="J65" s="54"/>
      <c r="K65" s="54"/>
      <c r="L65" s="54"/>
      <c r="M65" s="54"/>
      <c r="N65" s="54"/>
      <c r="O65" s="54">
        <v>180</v>
      </c>
      <c r="P65" s="54">
        <v>1170</v>
      </c>
      <c r="Q65" s="54"/>
      <c r="R65" s="54"/>
      <c r="S65" s="120">
        <f t="shared" si="1"/>
        <v>0</v>
      </c>
    </row>
    <row r="66" spans="1:19" ht="14.25">
      <c r="A66" s="54"/>
      <c r="B66" s="54"/>
      <c r="C66" s="55">
        <v>182</v>
      </c>
      <c r="D66" s="54" t="s">
        <v>92</v>
      </c>
      <c r="E66" s="56">
        <v>1570604390716</v>
      </c>
      <c r="F66" s="119">
        <v>412.5</v>
      </c>
      <c r="G66" s="54"/>
      <c r="H66" s="54"/>
      <c r="I66" s="54"/>
      <c r="J66" s="54"/>
      <c r="K66" s="54"/>
      <c r="L66" s="54"/>
      <c r="M66" s="54"/>
      <c r="N66" s="54"/>
      <c r="O66" s="54">
        <v>55</v>
      </c>
      <c r="P66" s="54">
        <v>357.5</v>
      </c>
      <c r="Q66" s="54"/>
      <c r="R66" s="54"/>
      <c r="S66" s="120">
        <f t="shared" si="1"/>
        <v>0</v>
      </c>
    </row>
    <row r="67" spans="1:21" ht="14.25">
      <c r="A67" s="54"/>
      <c r="B67" s="54"/>
      <c r="C67" s="55">
        <v>183</v>
      </c>
      <c r="D67" s="54" t="s">
        <v>93</v>
      </c>
      <c r="E67" s="56">
        <v>2551022390679</v>
      </c>
      <c r="F67" s="119">
        <v>1800</v>
      </c>
      <c r="G67" s="54"/>
      <c r="H67" s="54"/>
      <c r="I67" s="54"/>
      <c r="J67" s="54"/>
      <c r="K67" s="54"/>
      <c r="L67" s="54"/>
      <c r="M67" s="54"/>
      <c r="N67" s="54"/>
      <c r="O67" s="54"/>
      <c r="P67" s="54">
        <v>1320</v>
      </c>
      <c r="Q67" s="54"/>
      <c r="R67" s="54"/>
      <c r="S67" s="120">
        <f t="shared" si="1"/>
        <v>480</v>
      </c>
      <c r="T67" s="38">
        <v>480</v>
      </c>
      <c r="U67" s="38" t="s">
        <v>63</v>
      </c>
    </row>
    <row r="68" spans="1:19" ht="14.25">
      <c r="A68" s="54"/>
      <c r="B68" s="54"/>
      <c r="C68" s="55">
        <v>184</v>
      </c>
      <c r="D68" s="54" t="s">
        <v>94</v>
      </c>
      <c r="E68" s="56">
        <v>1410622390695</v>
      </c>
      <c r="F68" s="119">
        <v>1800</v>
      </c>
      <c r="G68" s="54"/>
      <c r="H68" s="54"/>
      <c r="I68" s="54"/>
      <c r="J68" s="54"/>
      <c r="K68" s="54"/>
      <c r="L68" s="54"/>
      <c r="M68" s="54"/>
      <c r="N68" s="54"/>
      <c r="O68" s="54">
        <v>300</v>
      </c>
      <c r="P68" s="54">
        <v>1500</v>
      </c>
      <c r="Q68" s="54"/>
      <c r="R68" s="54"/>
      <c r="S68" s="120">
        <f t="shared" si="1"/>
        <v>0</v>
      </c>
    </row>
    <row r="69" spans="1:19" ht="14.25">
      <c r="A69" s="54"/>
      <c r="B69" s="54"/>
      <c r="C69" s="55">
        <v>185</v>
      </c>
      <c r="D69" s="54" t="s">
        <v>70</v>
      </c>
      <c r="E69" s="56">
        <v>1650717390676</v>
      </c>
      <c r="F69" s="119">
        <v>1650</v>
      </c>
      <c r="G69" s="54"/>
      <c r="H69" s="54"/>
      <c r="I69" s="54"/>
      <c r="J69" s="54"/>
      <c r="K69" s="54"/>
      <c r="L69" s="54"/>
      <c r="M69" s="54"/>
      <c r="N69" s="54"/>
      <c r="O69" s="54">
        <v>110</v>
      </c>
      <c r="P69" s="54">
        <v>1540</v>
      </c>
      <c r="Q69" s="54"/>
      <c r="R69" s="54"/>
      <c r="S69" s="120">
        <f t="shared" si="1"/>
        <v>0</v>
      </c>
    </row>
    <row r="70" spans="1:19" ht="14.25">
      <c r="A70" s="54">
        <v>60</v>
      </c>
      <c r="B70" s="54" t="s">
        <v>97</v>
      </c>
      <c r="C70" s="55"/>
      <c r="D70" s="122" t="s">
        <v>96</v>
      </c>
      <c r="E70" s="123"/>
      <c r="F70" s="124">
        <v>-5647.5</v>
      </c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125">
        <f t="shared" si="1"/>
        <v>-5647.5</v>
      </c>
    </row>
    <row r="71" spans="1:19" ht="14.25">
      <c r="A71" s="54">
        <v>61</v>
      </c>
      <c r="B71" s="54" t="s">
        <v>95</v>
      </c>
      <c r="C71" s="55">
        <v>186</v>
      </c>
      <c r="D71" s="54" t="s">
        <v>73</v>
      </c>
      <c r="E71" s="56">
        <v>2510806390682</v>
      </c>
      <c r="F71" s="119">
        <v>1650</v>
      </c>
      <c r="G71" s="54"/>
      <c r="H71" s="54"/>
      <c r="I71" s="54"/>
      <c r="J71" s="54"/>
      <c r="K71" s="54"/>
      <c r="L71" s="54"/>
      <c r="M71" s="54"/>
      <c r="N71" s="54"/>
      <c r="O71" s="54"/>
      <c r="P71" s="54">
        <v>1100</v>
      </c>
      <c r="Q71" s="54">
        <v>550</v>
      </c>
      <c r="R71" s="54"/>
      <c r="S71" s="120">
        <f t="shared" si="1"/>
        <v>0</v>
      </c>
    </row>
    <row r="72" spans="1:19" ht="14.25">
      <c r="A72" s="54"/>
      <c r="B72" s="54"/>
      <c r="C72" s="55">
        <v>187</v>
      </c>
      <c r="D72" s="54" t="s">
        <v>72</v>
      </c>
      <c r="E72" s="56">
        <v>2310524390676</v>
      </c>
      <c r="F72" s="119">
        <v>1650</v>
      </c>
      <c r="G72" s="54"/>
      <c r="H72" s="54"/>
      <c r="I72" s="54"/>
      <c r="J72" s="54"/>
      <c r="K72" s="54"/>
      <c r="L72" s="54"/>
      <c r="M72" s="54"/>
      <c r="N72" s="54"/>
      <c r="O72" s="54"/>
      <c r="P72" s="54">
        <v>495</v>
      </c>
      <c r="Q72" s="54">
        <v>770</v>
      </c>
      <c r="R72" s="54">
        <v>330</v>
      </c>
      <c r="S72" s="120">
        <f t="shared" si="1"/>
        <v>55</v>
      </c>
    </row>
    <row r="73" spans="1:21" ht="14.25">
      <c r="A73" s="54"/>
      <c r="B73" s="54"/>
      <c r="C73" s="55">
        <v>188</v>
      </c>
      <c r="D73" s="54" t="s">
        <v>68</v>
      </c>
      <c r="E73" s="56">
        <v>6010313394457</v>
      </c>
      <c r="F73" s="119">
        <v>1350</v>
      </c>
      <c r="G73" s="54"/>
      <c r="H73" s="54"/>
      <c r="I73" s="54"/>
      <c r="J73" s="54"/>
      <c r="K73" s="54"/>
      <c r="L73" s="54"/>
      <c r="M73" s="54"/>
      <c r="N73" s="54"/>
      <c r="O73" s="54"/>
      <c r="P73" s="54">
        <v>360</v>
      </c>
      <c r="Q73" s="54"/>
      <c r="R73" s="54"/>
      <c r="S73" s="120">
        <f t="shared" si="1"/>
        <v>990</v>
      </c>
      <c r="T73" s="38">
        <v>990</v>
      </c>
      <c r="U73" s="38" t="s">
        <v>65</v>
      </c>
    </row>
    <row r="74" spans="1:19" ht="14.25">
      <c r="A74" s="54"/>
      <c r="B74" s="54"/>
      <c r="C74" s="55">
        <v>189</v>
      </c>
      <c r="D74" s="54" t="s">
        <v>74</v>
      </c>
      <c r="E74" s="56">
        <v>1480812390678</v>
      </c>
      <c r="F74" s="119">
        <v>1650</v>
      </c>
      <c r="G74" s="54"/>
      <c r="H74" s="54"/>
      <c r="I74" s="54"/>
      <c r="J74" s="54"/>
      <c r="K74" s="54"/>
      <c r="L74" s="54"/>
      <c r="M74" s="54"/>
      <c r="N74" s="54"/>
      <c r="O74" s="54"/>
      <c r="P74" s="54">
        <v>880</v>
      </c>
      <c r="Q74" s="54">
        <v>770</v>
      </c>
      <c r="R74" s="54"/>
      <c r="S74" s="120">
        <f t="shared" si="1"/>
        <v>0</v>
      </c>
    </row>
    <row r="75" spans="1:19" ht="14.25">
      <c r="A75" s="54">
        <v>62</v>
      </c>
      <c r="B75" s="54" t="s">
        <v>98</v>
      </c>
      <c r="C75" s="55"/>
      <c r="D75" s="122" t="s">
        <v>99</v>
      </c>
      <c r="E75" s="123"/>
      <c r="F75" s="124">
        <v>-495</v>
      </c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125">
        <f t="shared" si="1"/>
        <v>-495</v>
      </c>
    </row>
    <row r="76" spans="1:19" ht="14.25">
      <c r="A76" s="54">
        <v>63</v>
      </c>
      <c r="B76" s="54" t="s">
        <v>100</v>
      </c>
      <c r="C76" s="55">
        <v>190</v>
      </c>
      <c r="D76" s="54" t="s">
        <v>84</v>
      </c>
      <c r="E76" s="56">
        <v>2491004390688</v>
      </c>
      <c r="F76" s="119">
        <v>1650</v>
      </c>
      <c r="G76" s="54"/>
      <c r="H76" s="54"/>
      <c r="I76" s="54"/>
      <c r="J76" s="54"/>
      <c r="K76" s="54"/>
      <c r="L76" s="54"/>
      <c r="M76" s="54"/>
      <c r="N76" s="54"/>
      <c r="O76" s="54"/>
      <c r="P76" s="54">
        <v>495</v>
      </c>
      <c r="Q76" s="54">
        <v>1155</v>
      </c>
      <c r="R76" s="54"/>
      <c r="S76" s="120">
        <f t="shared" si="1"/>
        <v>0</v>
      </c>
    </row>
    <row r="77" spans="1:19" ht="14.25">
      <c r="A77" s="54">
        <v>64</v>
      </c>
      <c r="B77" s="54" t="s">
        <v>101</v>
      </c>
      <c r="C77" s="55">
        <v>191</v>
      </c>
      <c r="D77" s="54" t="s">
        <v>102</v>
      </c>
      <c r="E77" s="56">
        <v>1321027394283</v>
      </c>
      <c r="F77" s="119">
        <v>1237.5</v>
      </c>
      <c r="G77" s="54"/>
      <c r="H77" s="54"/>
      <c r="I77" s="54"/>
      <c r="J77" s="54"/>
      <c r="K77" s="54"/>
      <c r="L77" s="54"/>
      <c r="M77" s="54"/>
      <c r="N77" s="54"/>
      <c r="O77" s="54"/>
      <c r="P77" s="54">
        <v>206.25</v>
      </c>
      <c r="Q77" s="54">
        <v>1031.25</v>
      </c>
      <c r="R77" s="54"/>
      <c r="S77" s="120">
        <f t="shared" si="1"/>
        <v>0</v>
      </c>
    </row>
    <row r="78" spans="1:19" ht="14.25">
      <c r="A78" s="54"/>
      <c r="B78" s="54"/>
      <c r="C78" s="55">
        <v>192</v>
      </c>
      <c r="D78" s="54" t="s">
        <v>103</v>
      </c>
      <c r="E78" s="56">
        <v>6061022394450</v>
      </c>
      <c r="F78" s="119">
        <v>412.5</v>
      </c>
      <c r="G78" s="54"/>
      <c r="H78" s="54"/>
      <c r="I78" s="54"/>
      <c r="J78" s="54"/>
      <c r="K78" s="54"/>
      <c r="L78" s="54"/>
      <c r="M78" s="54"/>
      <c r="N78" s="54"/>
      <c r="O78" s="54"/>
      <c r="P78" s="54">
        <v>82.5</v>
      </c>
      <c r="Q78" s="54">
        <v>330</v>
      </c>
      <c r="R78" s="54"/>
      <c r="S78" s="120">
        <f t="shared" si="1"/>
        <v>0</v>
      </c>
    </row>
    <row r="79" spans="1:19" ht="14.25">
      <c r="A79" s="54"/>
      <c r="B79" s="54"/>
      <c r="C79" s="55">
        <v>193</v>
      </c>
      <c r="D79" s="54" t="s">
        <v>104</v>
      </c>
      <c r="E79" s="56">
        <v>2360321394281</v>
      </c>
      <c r="F79" s="119">
        <v>1650</v>
      </c>
      <c r="G79" s="54"/>
      <c r="H79" s="54"/>
      <c r="I79" s="54"/>
      <c r="J79" s="54"/>
      <c r="K79" s="54"/>
      <c r="L79" s="54"/>
      <c r="M79" s="54"/>
      <c r="N79" s="54"/>
      <c r="O79" s="54"/>
      <c r="P79" s="54">
        <v>275</v>
      </c>
      <c r="Q79" s="54">
        <v>1375</v>
      </c>
      <c r="R79" s="54"/>
      <c r="S79" s="120">
        <f t="shared" si="1"/>
        <v>0</v>
      </c>
    </row>
    <row r="80" spans="1:19" ht="14.25">
      <c r="A80" s="54">
        <v>65</v>
      </c>
      <c r="B80" s="54" t="s">
        <v>106</v>
      </c>
      <c r="C80" s="55"/>
      <c r="D80" s="122" t="s">
        <v>107</v>
      </c>
      <c r="E80" s="123"/>
      <c r="F80" s="124">
        <v>-1470</v>
      </c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125">
        <f t="shared" si="1"/>
        <v>-1470</v>
      </c>
    </row>
    <row r="81" spans="1:19" ht="14.25">
      <c r="A81" s="54">
        <v>66</v>
      </c>
      <c r="B81" s="54" t="s">
        <v>106</v>
      </c>
      <c r="C81" s="55">
        <v>194</v>
      </c>
      <c r="D81" s="54" t="s">
        <v>108</v>
      </c>
      <c r="E81" s="56">
        <v>2380914390701</v>
      </c>
      <c r="F81" s="119">
        <v>1800</v>
      </c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>
        <v>1560</v>
      </c>
      <c r="R81" s="54">
        <v>240</v>
      </c>
      <c r="S81" s="120">
        <f t="shared" si="1"/>
        <v>0</v>
      </c>
    </row>
    <row r="82" spans="1:19" ht="14.25">
      <c r="A82" s="54"/>
      <c r="B82" s="54"/>
      <c r="C82" s="55">
        <v>195</v>
      </c>
      <c r="D82" s="54" t="s">
        <v>64</v>
      </c>
      <c r="E82" s="56">
        <v>1510701390383</v>
      </c>
      <c r="F82" s="119">
        <v>1650</v>
      </c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>
        <v>825</v>
      </c>
      <c r="R82" s="54">
        <v>825</v>
      </c>
      <c r="S82" s="120">
        <f t="shared" si="1"/>
        <v>0</v>
      </c>
    </row>
    <row r="83" spans="1:19" ht="14.25">
      <c r="A83" s="54"/>
      <c r="B83" s="54"/>
      <c r="C83" s="55">
        <v>196</v>
      </c>
      <c r="D83" s="54" t="s">
        <v>69</v>
      </c>
      <c r="E83" s="56">
        <v>1470207390676</v>
      </c>
      <c r="F83" s="119">
        <v>1800</v>
      </c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>
        <v>780</v>
      </c>
      <c r="R83" s="54">
        <v>960</v>
      </c>
      <c r="S83" s="120">
        <f t="shared" si="1"/>
        <v>60</v>
      </c>
    </row>
    <row r="84" spans="1:19" ht="14.25">
      <c r="A84" s="54"/>
      <c r="B84" s="54"/>
      <c r="C84" s="55">
        <v>197</v>
      </c>
      <c r="D84" s="54" t="s">
        <v>59</v>
      </c>
      <c r="E84" s="56">
        <v>1540409390697</v>
      </c>
      <c r="F84" s="119">
        <v>450</v>
      </c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>
        <v>375</v>
      </c>
      <c r="R84" s="54">
        <v>75</v>
      </c>
      <c r="S84" s="120">
        <f t="shared" si="1"/>
        <v>0</v>
      </c>
    </row>
    <row r="85" spans="1:19" ht="14.25">
      <c r="A85" s="54"/>
      <c r="B85" s="54"/>
      <c r="C85" s="55">
        <v>198</v>
      </c>
      <c r="D85" s="54" t="s">
        <v>109</v>
      </c>
      <c r="E85" s="56">
        <v>2360625390673</v>
      </c>
      <c r="F85" s="119">
        <v>1800</v>
      </c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>
        <v>1620</v>
      </c>
      <c r="R85" s="54">
        <v>180</v>
      </c>
      <c r="S85" s="120">
        <f t="shared" si="1"/>
        <v>0</v>
      </c>
    </row>
    <row r="86" spans="1:19" ht="14.25">
      <c r="A86" s="54"/>
      <c r="B86" s="54"/>
      <c r="C86" s="55">
        <v>199</v>
      </c>
      <c r="D86" s="54" t="s">
        <v>110</v>
      </c>
      <c r="E86" s="56">
        <v>1540929390733</v>
      </c>
      <c r="F86" s="119">
        <v>1650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>
        <v>770</v>
      </c>
      <c r="R86" s="54">
        <v>825</v>
      </c>
      <c r="S86" s="120">
        <f t="shared" si="1"/>
        <v>55</v>
      </c>
    </row>
    <row r="87" spans="1:19" ht="14.25">
      <c r="A87" s="54"/>
      <c r="B87" s="54"/>
      <c r="C87" s="55">
        <v>200</v>
      </c>
      <c r="D87" s="54" t="s">
        <v>111</v>
      </c>
      <c r="E87" s="56">
        <v>2370905390719</v>
      </c>
      <c r="F87" s="119">
        <v>1800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>
        <v>1440</v>
      </c>
      <c r="R87" s="54">
        <v>360</v>
      </c>
      <c r="S87" s="120">
        <f t="shared" si="1"/>
        <v>0</v>
      </c>
    </row>
    <row r="88" spans="1:20" ht="14.25">
      <c r="A88" s="54">
        <v>67</v>
      </c>
      <c r="B88" s="54" t="s">
        <v>112</v>
      </c>
      <c r="C88" s="55">
        <v>201</v>
      </c>
      <c r="D88" s="54" t="s">
        <v>113</v>
      </c>
      <c r="E88" s="56">
        <v>2500328390682</v>
      </c>
      <c r="F88" s="119">
        <v>1650</v>
      </c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>
        <v>605</v>
      </c>
      <c r="R88" s="54"/>
      <c r="S88" s="120">
        <f t="shared" si="1"/>
        <v>1045</v>
      </c>
      <c r="T88" s="38">
        <v>1325</v>
      </c>
    </row>
    <row r="89" spans="1:21" ht="14.25">
      <c r="A89" s="54"/>
      <c r="B89" s="54"/>
      <c r="C89" s="55">
        <v>202</v>
      </c>
      <c r="D89" s="54" t="s">
        <v>114</v>
      </c>
      <c r="E89" s="56">
        <v>1550728322240</v>
      </c>
      <c r="F89" s="119">
        <v>1800</v>
      </c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>
        <v>360</v>
      </c>
      <c r="R89" s="54"/>
      <c r="S89" s="120">
        <f t="shared" si="1"/>
        <v>1440</v>
      </c>
      <c r="T89" s="38">
        <v>1440</v>
      </c>
      <c r="U89" s="38" t="s">
        <v>76</v>
      </c>
    </row>
    <row r="90" spans="1:19" ht="14.25">
      <c r="A90" s="54">
        <v>68</v>
      </c>
      <c r="B90" s="54" t="s">
        <v>116</v>
      </c>
      <c r="C90" s="55">
        <v>203</v>
      </c>
      <c r="D90" s="54" t="s">
        <v>115</v>
      </c>
      <c r="E90" s="56">
        <v>1501204390678</v>
      </c>
      <c r="F90" s="119">
        <v>1800</v>
      </c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>
        <v>1020</v>
      </c>
      <c r="R90" s="54">
        <v>780</v>
      </c>
      <c r="S90" s="120">
        <f t="shared" si="1"/>
        <v>0</v>
      </c>
    </row>
    <row r="91" spans="1:19" ht="14.25">
      <c r="A91" s="54">
        <v>69</v>
      </c>
      <c r="B91" s="54" t="s">
        <v>117</v>
      </c>
      <c r="C91" s="55">
        <v>204</v>
      </c>
      <c r="D91" s="54" t="s">
        <v>85</v>
      </c>
      <c r="E91" s="56">
        <v>2410126390691</v>
      </c>
      <c r="F91" s="119">
        <v>1350</v>
      </c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>
        <v>315</v>
      </c>
      <c r="R91" s="54">
        <v>1035</v>
      </c>
      <c r="S91" s="120">
        <f t="shared" si="1"/>
        <v>0</v>
      </c>
    </row>
    <row r="92" spans="1:19" ht="14.25">
      <c r="A92" s="54"/>
      <c r="B92" s="54"/>
      <c r="C92" s="55">
        <v>205</v>
      </c>
      <c r="D92" s="54" t="s">
        <v>71</v>
      </c>
      <c r="E92" s="56">
        <v>2431218390674</v>
      </c>
      <c r="F92" s="119">
        <v>1800</v>
      </c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>
        <v>660</v>
      </c>
      <c r="R92" s="54">
        <v>1140</v>
      </c>
      <c r="S92" s="120">
        <f t="shared" si="1"/>
        <v>0</v>
      </c>
    </row>
    <row r="93" spans="1:19" ht="14.25">
      <c r="A93" s="54">
        <v>70</v>
      </c>
      <c r="B93" s="54" t="s">
        <v>118</v>
      </c>
      <c r="C93" s="55"/>
      <c r="D93" s="122" t="s">
        <v>119</v>
      </c>
      <c r="E93" s="123"/>
      <c r="F93" s="124">
        <v>-1440</v>
      </c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5">
        <f t="shared" si="1"/>
        <v>-1440</v>
      </c>
    </row>
    <row r="94" spans="1:21" ht="14.25">
      <c r="A94" s="54">
        <v>71</v>
      </c>
      <c r="B94" s="54" t="s">
        <v>118</v>
      </c>
      <c r="C94" s="55">
        <v>206</v>
      </c>
      <c r="D94" s="54" t="s">
        <v>53</v>
      </c>
      <c r="E94" s="56">
        <v>1481204390677</v>
      </c>
      <c r="F94" s="119">
        <v>1800</v>
      </c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120">
        <f t="shared" si="1"/>
        <v>1800</v>
      </c>
      <c r="T94" s="38">
        <v>1800</v>
      </c>
      <c r="U94" s="38" t="s">
        <v>76</v>
      </c>
    </row>
    <row r="95" spans="1:19" ht="14.25">
      <c r="A95" s="54"/>
      <c r="B95" s="54"/>
      <c r="C95" s="55">
        <v>207</v>
      </c>
      <c r="D95" s="54" t="s">
        <v>120</v>
      </c>
      <c r="E95" s="56">
        <v>2511026390685</v>
      </c>
      <c r="F95" s="119">
        <v>1650</v>
      </c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>
        <v>165</v>
      </c>
      <c r="R95" s="54">
        <v>1485</v>
      </c>
      <c r="S95" s="120">
        <f t="shared" si="1"/>
        <v>0</v>
      </c>
    </row>
    <row r="96" spans="1:19" ht="14.25">
      <c r="A96" s="54"/>
      <c r="B96" s="54"/>
      <c r="C96" s="55">
        <v>208</v>
      </c>
      <c r="D96" s="54" t="s">
        <v>121</v>
      </c>
      <c r="E96" s="56">
        <v>2590201390690</v>
      </c>
      <c r="F96" s="119">
        <v>825</v>
      </c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>
        <v>440</v>
      </c>
      <c r="R96" s="54">
        <v>385</v>
      </c>
      <c r="S96" s="120">
        <f t="shared" si="1"/>
        <v>0</v>
      </c>
    </row>
    <row r="97" spans="1:19" ht="14.25">
      <c r="A97" s="54">
        <v>72</v>
      </c>
      <c r="B97" s="54" t="s">
        <v>122</v>
      </c>
      <c r="C97" s="55">
        <v>209</v>
      </c>
      <c r="D97" s="54" t="s">
        <v>123</v>
      </c>
      <c r="E97" s="56">
        <v>1360908390688</v>
      </c>
      <c r="F97" s="119">
        <v>1650</v>
      </c>
      <c r="G97" s="54">
        <v>605</v>
      </c>
      <c r="H97" s="54"/>
      <c r="I97" s="54"/>
      <c r="J97" s="54"/>
      <c r="K97" s="54"/>
      <c r="L97" s="54"/>
      <c r="M97" s="54"/>
      <c r="N97" s="54"/>
      <c r="O97" s="54"/>
      <c r="P97" s="54"/>
      <c r="Q97" s="54">
        <v>220</v>
      </c>
      <c r="R97" s="54">
        <v>825</v>
      </c>
      <c r="S97" s="120">
        <f t="shared" si="1"/>
        <v>0</v>
      </c>
    </row>
    <row r="98" spans="1:21" ht="14.25">
      <c r="A98" s="54"/>
      <c r="B98" s="54"/>
      <c r="C98" s="55">
        <v>210</v>
      </c>
      <c r="D98" s="54" t="s">
        <v>84</v>
      </c>
      <c r="E98" s="56">
        <v>2491004390688</v>
      </c>
      <c r="F98" s="119">
        <v>1650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>
        <v>220</v>
      </c>
      <c r="R98" s="54">
        <v>330</v>
      </c>
      <c r="S98" s="120">
        <f t="shared" si="1"/>
        <v>1100</v>
      </c>
      <c r="T98" s="38">
        <v>1100</v>
      </c>
      <c r="U98" s="38" t="s">
        <v>143</v>
      </c>
    </row>
    <row r="99" spans="1:19" ht="14.25">
      <c r="A99" s="54">
        <v>73</v>
      </c>
      <c r="B99" s="54" t="s">
        <v>124</v>
      </c>
      <c r="C99" s="55">
        <v>211</v>
      </c>
      <c r="D99" s="54" t="s">
        <v>74</v>
      </c>
      <c r="E99" s="56">
        <v>1480812390678</v>
      </c>
      <c r="F99" s="119">
        <v>1650</v>
      </c>
      <c r="G99" s="54">
        <v>55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>
        <v>1485</v>
      </c>
      <c r="S99" s="120">
        <f t="shared" si="1"/>
        <v>110</v>
      </c>
    </row>
    <row r="100" spans="1:19" ht="14.25">
      <c r="A100" s="54">
        <v>74</v>
      </c>
      <c r="B100" s="54" t="s">
        <v>125</v>
      </c>
      <c r="C100" s="55"/>
      <c r="D100" s="122" t="s">
        <v>126</v>
      </c>
      <c r="E100" s="123"/>
      <c r="F100" s="124">
        <v>-1800</v>
      </c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125">
        <f t="shared" si="1"/>
        <v>-1800</v>
      </c>
    </row>
    <row r="101" spans="1:19" ht="14.25">
      <c r="A101" s="54">
        <v>75</v>
      </c>
      <c r="B101" s="54" t="s">
        <v>125</v>
      </c>
      <c r="C101" s="55">
        <v>212</v>
      </c>
      <c r="D101" s="54" t="s">
        <v>127</v>
      </c>
      <c r="E101" s="56">
        <v>2380507390670</v>
      </c>
      <c r="F101" s="119">
        <v>412.5</v>
      </c>
      <c r="G101" s="54">
        <v>13.75</v>
      </c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>
        <v>316.25</v>
      </c>
      <c r="S101" s="120">
        <f t="shared" si="1"/>
        <v>82.5</v>
      </c>
    </row>
    <row r="102" spans="1:19" ht="14.25">
      <c r="A102" s="54">
        <v>76</v>
      </c>
      <c r="B102" s="54" t="s">
        <v>125</v>
      </c>
      <c r="C102" s="55" t="s">
        <v>131</v>
      </c>
      <c r="D102" s="54"/>
      <c r="E102" s="56"/>
      <c r="F102" s="119">
        <v>-12581.25</v>
      </c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120">
        <f t="shared" si="1"/>
        <v>-12581.25</v>
      </c>
    </row>
    <row r="103" spans="1:19" ht="14.25">
      <c r="A103" s="54">
        <v>78</v>
      </c>
      <c r="B103" s="54" t="s">
        <v>128</v>
      </c>
      <c r="C103" s="55"/>
      <c r="D103" s="122" t="s">
        <v>129</v>
      </c>
      <c r="E103" s="123"/>
      <c r="F103" s="124">
        <v>-1325</v>
      </c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125">
        <f t="shared" si="1"/>
        <v>-1325</v>
      </c>
    </row>
    <row r="104" spans="1:21" ht="14.25">
      <c r="A104" s="54">
        <v>79</v>
      </c>
      <c r="B104" s="54" t="s">
        <v>128</v>
      </c>
      <c r="C104" s="55">
        <v>213</v>
      </c>
      <c r="D104" s="54" t="s">
        <v>132</v>
      </c>
      <c r="E104" s="56">
        <v>2510313390673</v>
      </c>
      <c r="F104" s="119">
        <v>1350</v>
      </c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>
        <v>225</v>
      </c>
      <c r="S104" s="120">
        <f t="shared" si="1"/>
        <v>1125</v>
      </c>
      <c r="T104" s="38">
        <v>1125</v>
      </c>
      <c r="U104" s="38" t="s">
        <v>143</v>
      </c>
    </row>
    <row r="105" spans="1:19" ht="14.25">
      <c r="A105" s="54">
        <v>80</v>
      </c>
      <c r="B105" s="54" t="s">
        <v>130</v>
      </c>
      <c r="C105" s="55">
        <v>214</v>
      </c>
      <c r="D105" s="54" t="s">
        <v>133</v>
      </c>
      <c r="E105" s="56">
        <v>2521119390700</v>
      </c>
      <c r="F105" s="119">
        <v>825</v>
      </c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>
        <v>220</v>
      </c>
      <c r="S105" s="120">
        <f t="shared" si="1"/>
        <v>605</v>
      </c>
    </row>
    <row r="106" spans="1:19" ht="14.25">
      <c r="A106" s="54"/>
      <c r="B106" s="54"/>
      <c r="C106" s="55">
        <v>215</v>
      </c>
      <c r="D106" s="54" t="s">
        <v>134</v>
      </c>
      <c r="E106" s="56">
        <v>2520314390690</v>
      </c>
      <c r="F106" s="119">
        <v>1237.5</v>
      </c>
      <c r="G106" s="54">
        <v>412.5</v>
      </c>
      <c r="H106" s="54">
        <v>371.25</v>
      </c>
      <c r="I106" s="54">
        <v>123.75</v>
      </c>
      <c r="J106" s="54"/>
      <c r="K106" s="54"/>
      <c r="L106" s="54"/>
      <c r="M106" s="54"/>
      <c r="N106" s="54"/>
      <c r="O106" s="54"/>
      <c r="P106" s="54"/>
      <c r="Q106" s="54"/>
      <c r="R106" s="54">
        <v>288.75</v>
      </c>
      <c r="S106" s="120">
        <f t="shared" si="1"/>
        <v>41.25</v>
      </c>
    </row>
    <row r="107" spans="1:19" ht="14.25">
      <c r="A107" s="54">
        <v>81</v>
      </c>
      <c r="B107" s="54" t="s">
        <v>135</v>
      </c>
      <c r="C107" s="55">
        <v>216</v>
      </c>
      <c r="D107" s="54" t="s">
        <v>136</v>
      </c>
      <c r="E107" s="56">
        <v>1450522390678</v>
      </c>
      <c r="F107" s="119">
        <v>1650</v>
      </c>
      <c r="G107" s="54">
        <v>825</v>
      </c>
      <c r="H107" s="54">
        <v>385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>
        <v>440</v>
      </c>
      <c r="S107" s="120">
        <f t="shared" si="1"/>
        <v>0</v>
      </c>
    </row>
    <row r="108" spans="1:21" ht="14.25">
      <c r="A108" s="54">
        <v>82</v>
      </c>
      <c r="B108" s="54" t="s">
        <v>137</v>
      </c>
      <c r="C108" s="55">
        <v>217</v>
      </c>
      <c r="D108" s="54" t="s">
        <v>138</v>
      </c>
      <c r="E108" s="56">
        <v>2700728390671</v>
      </c>
      <c r="F108" s="119">
        <v>275</v>
      </c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120">
        <f t="shared" si="1"/>
        <v>275</v>
      </c>
      <c r="T108" s="38">
        <v>275</v>
      </c>
      <c r="U108" s="38" t="s">
        <v>144</v>
      </c>
    </row>
    <row r="109" spans="1:19" ht="14.25">
      <c r="A109" s="54">
        <v>83</v>
      </c>
      <c r="B109" s="54" t="s">
        <v>139</v>
      </c>
      <c r="C109" s="55">
        <v>218</v>
      </c>
      <c r="D109" s="54" t="s">
        <v>140</v>
      </c>
      <c r="E109" s="56">
        <v>2650710390695</v>
      </c>
      <c r="F109" s="119">
        <v>495</v>
      </c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>
        <v>495</v>
      </c>
      <c r="S109" s="120">
        <f t="shared" si="1"/>
        <v>0</v>
      </c>
    </row>
    <row r="110" spans="1:19" ht="14.25">
      <c r="A110" s="54">
        <v>84</v>
      </c>
      <c r="B110" s="54" t="s">
        <v>141</v>
      </c>
      <c r="C110" s="55"/>
      <c r="D110" s="122" t="s">
        <v>142</v>
      </c>
      <c r="E110" s="123"/>
      <c r="F110" s="124">
        <v>-2500</v>
      </c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125">
        <f t="shared" si="1"/>
        <v>-2500</v>
      </c>
    </row>
    <row r="111" spans="1:19" ht="14.25">
      <c r="A111" s="54">
        <v>85</v>
      </c>
      <c r="B111" s="54" t="s">
        <v>141</v>
      </c>
      <c r="C111" s="55">
        <v>219</v>
      </c>
      <c r="D111" s="54" t="s">
        <v>145</v>
      </c>
      <c r="E111" s="56">
        <v>1510618390705</v>
      </c>
      <c r="F111" s="119">
        <v>1650</v>
      </c>
      <c r="G111" s="54">
        <v>110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>
        <v>275</v>
      </c>
      <c r="S111" s="120">
        <f t="shared" si="1"/>
        <v>1265</v>
      </c>
    </row>
    <row r="112" spans="1:19" ht="14.25">
      <c r="A112" s="54"/>
      <c r="B112" s="54"/>
      <c r="C112" s="55">
        <v>220</v>
      </c>
      <c r="D112" s="54" t="s">
        <v>72</v>
      </c>
      <c r="E112" s="56">
        <v>2310524390676</v>
      </c>
      <c r="F112" s="119">
        <v>825</v>
      </c>
      <c r="G112" s="54">
        <v>55</v>
      </c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>
        <v>330</v>
      </c>
      <c r="S112" s="120">
        <f t="shared" si="1"/>
        <v>440</v>
      </c>
    </row>
    <row r="113" spans="1:19" ht="14.25">
      <c r="A113" s="54">
        <v>86</v>
      </c>
      <c r="B113" s="54" t="s">
        <v>146</v>
      </c>
      <c r="C113" s="55"/>
      <c r="D113" s="54" t="s">
        <v>147</v>
      </c>
      <c r="E113" s="56"/>
      <c r="F113" s="119">
        <v>-605</v>
      </c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120">
        <f t="shared" si="1"/>
        <v>-605</v>
      </c>
    </row>
    <row r="114" spans="1:19" ht="14.25">
      <c r="A114" s="54">
        <v>87</v>
      </c>
      <c r="B114" s="54" t="s">
        <v>146</v>
      </c>
      <c r="C114" s="55">
        <v>221</v>
      </c>
      <c r="D114" s="54" t="s">
        <v>148</v>
      </c>
      <c r="E114" s="56">
        <v>1560523390712</v>
      </c>
      <c r="F114" s="119">
        <v>605</v>
      </c>
      <c r="G114" s="54">
        <v>495</v>
      </c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>
        <v>110</v>
      </c>
      <c r="S114" s="120">
        <f>F114-G114-H114-I114-J114-K114-L114-M114-N114-O114-P114-Q114-R114</f>
        <v>0</v>
      </c>
    </row>
    <row r="115" spans="1:19" s="139" customFormat="1" ht="15.75" thickBot="1">
      <c r="A115" s="126"/>
      <c r="B115" s="126"/>
      <c r="C115" s="135"/>
      <c r="D115" s="126"/>
      <c r="E115" s="136"/>
      <c r="F115" s="137"/>
      <c r="G115" s="126">
        <f>SUM(G50:G114)</f>
        <v>2571.25</v>
      </c>
      <c r="H115" s="126">
        <f>SUM(H50:H114)</f>
        <v>756.25</v>
      </c>
      <c r="I115" s="126"/>
      <c r="J115" s="126"/>
      <c r="K115" s="126"/>
      <c r="L115" s="126"/>
      <c r="M115" s="126"/>
      <c r="N115" s="126"/>
      <c r="O115" s="126"/>
      <c r="P115" s="126"/>
      <c r="Q115" s="126"/>
      <c r="R115" s="126">
        <f>SUM(R50:R114)</f>
        <v>13960</v>
      </c>
      <c r="S115" s="138"/>
    </row>
    <row r="116" spans="1:21" ht="49.5" customHeight="1" thickBot="1">
      <c r="A116" s="68" t="s">
        <v>58</v>
      </c>
      <c r="B116" s="69" t="s">
        <v>20</v>
      </c>
      <c r="C116" s="70" t="s">
        <v>153</v>
      </c>
      <c r="D116" s="69" t="s">
        <v>22</v>
      </c>
      <c r="E116" s="69" t="s">
        <v>23</v>
      </c>
      <c r="F116" s="70" t="s">
        <v>24</v>
      </c>
      <c r="G116" s="70" t="s">
        <v>41</v>
      </c>
      <c r="H116" s="70" t="s">
        <v>46</v>
      </c>
      <c r="I116" s="70" t="s">
        <v>26</v>
      </c>
      <c r="J116" s="70" t="s">
        <v>27</v>
      </c>
      <c r="K116" s="70" t="s">
        <v>28</v>
      </c>
      <c r="L116" s="70" t="s">
        <v>29</v>
      </c>
      <c r="M116" s="70" t="s">
        <v>30</v>
      </c>
      <c r="N116" s="70" t="s">
        <v>31</v>
      </c>
      <c r="O116" s="70" t="s">
        <v>32</v>
      </c>
      <c r="P116" s="70" t="s">
        <v>33</v>
      </c>
      <c r="Q116" s="70" t="s">
        <v>47</v>
      </c>
      <c r="R116" s="70" t="s">
        <v>48</v>
      </c>
      <c r="S116" s="71" t="s">
        <v>34</v>
      </c>
      <c r="T116" s="127" t="s">
        <v>186</v>
      </c>
      <c r="U116" s="127" t="s">
        <v>187</v>
      </c>
    </row>
    <row r="117" spans="1:21" ht="14.25">
      <c r="A117" s="54">
        <v>1</v>
      </c>
      <c r="B117" s="54" t="s">
        <v>152</v>
      </c>
      <c r="C117" s="55">
        <v>1</v>
      </c>
      <c r="D117" s="54" t="s">
        <v>154</v>
      </c>
      <c r="E117" s="56">
        <v>6080923802519</v>
      </c>
      <c r="F117" s="119">
        <v>412.5</v>
      </c>
      <c r="G117" s="54">
        <v>192.5</v>
      </c>
      <c r="H117" s="54">
        <v>151.25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120">
        <f t="shared" si="1"/>
        <v>68.75</v>
      </c>
      <c r="T117" s="54"/>
      <c r="U117" s="54"/>
    </row>
    <row r="118" spans="1:21" ht="14.25">
      <c r="A118" s="54"/>
      <c r="B118" s="54"/>
      <c r="C118" s="55">
        <v>2</v>
      </c>
      <c r="D118" s="54" t="s">
        <v>155</v>
      </c>
      <c r="E118" s="56">
        <v>2850803394464</v>
      </c>
      <c r="F118" s="119">
        <v>412.5</v>
      </c>
      <c r="G118" s="54">
        <v>192.5</v>
      </c>
      <c r="H118" s="54">
        <v>151.25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120">
        <f aca="true" t="shared" si="2" ref="S118:S183">F118-G118-H118-I118-J118-K118-L118-M118-N118-O118-P118-Q118-R118</f>
        <v>68.75</v>
      </c>
      <c r="T118" s="54"/>
      <c r="U118" s="54"/>
    </row>
    <row r="119" spans="1:21" ht="14.25">
      <c r="A119" s="54"/>
      <c r="B119" s="54"/>
      <c r="C119" s="55">
        <v>3</v>
      </c>
      <c r="D119" s="54" t="s">
        <v>156</v>
      </c>
      <c r="E119" s="56">
        <v>5160618394422</v>
      </c>
      <c r="F119" s="119">
        <v>412.5</v>
      </c>
      <c r="G119" s="54">
        <v>192.5</v>
      </c>
      <c r="H119" s="54">
        <v>151.25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120">
        <f t="shared" si="2"/>
        <v>68.75</v>
      </c>
      <c r="T119" s="54"/>
      <c r="U119" s="54"/>
    </row>
    <row r="120" spans="1:21" ht="14.25">
      <c r="A120" s="54">
        <v>2</v>
      </c>
      <c r="B120" s="54" t="s">
        <v>165</v>
      </c>
      <c r="C120" s="55">
        <v>4</v>
      </c>
      <c r="D120" s="54" t="s">
        <v>167</v>
      </c>
      <c r="E120" s="56">
        <v>2650710390695</v>
      </c>
      <c r="F120" s="119">
        <v>1155</v>
      </c>
      <c r="G120" s="54">
        <v>990</v>
      </c>
      <c r="H120" s="54">
        <v>165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120">
        <f t="shared" si="2"/>
        <v>0</v>
      </c>
      <c r="T120" s="54"/>
      <c r="U120" s="54"/>
    </row>
    <row r="121" spans="1:21" ht="14.25">
      <c r="A121" s="54"/>
      <c r="B121" s="54"/>
      <c r="C121" s="55">
        <v>5</v>
      </c>
      <c r="D121" s="54" t="s">
        <v>168</v>
      </c>
      <c r="E121" s="56">
        <v>1501204390678</v>
      </c>
      <c r="F121" s="119">
        <v>1800</v>
      </c>
      <c r="G121" s="54">
        <v>1320</v>
      </c>
      <c r="H121" s="54">
        <v>480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120">
        <f t="shared" si="2"/>
        <v>0</v>
      </c>
      <c r="T121" s="54"/>
      <c r="U121" s="54"/>
    </row>
    <row r="122" spans="1:21" ht="14.25">
      <c r="A122" s="54">
        <v>3</v>
      </c>
      <c r="B122" s="54" t="s">
        <v>169</v>
      </c>
      <c r="C122" s="55">
        <v>6</v>
      </c>
      <c r="D122" s="54" t="s">
        <v>170</v>
      </c>
      <c r="E122" s="56">
        <v>2500328390682</v>
      </c>
      <c r="F122" s="119">
        <v>1650</v>
      </c>
      <c r="G122" s="54">
        <v>495</v>
      </c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125">
        <f t="shared" si="2"/>
        <v>1155</v>
      </c>
      <c r="T122" s="54">
        <v>1155</v>
      </c>
      <c r="U122" s="54" t="s">
        <v>65</v>
      </c>
    </row>
    <row r="123" spans="1:21" ht="14.25">
      <c r="A123" s="54"/>
      <c r="B123" s="54"/>
      <c r="C123" s="55">
        <v>7</v>
      </c>
      <c r="D123" s="54" t="s">
        <v>171</v>
      </c>
      <c r="E123" s="56">
        <v>2411106390729</v>
      </c>
      <c r="F123" s="119">
        <v>1650</v>
      </c>
      <c r="G123" s="54">
        <v>660</v>
      </c>
      <c r="H123" s="54">
        <v>770</v>
      </c>
      <c r="I123" s="54">
        <v>220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120">
        <f t="shared" si="2"/>
        <v>0</v>
      </c>
      <c r="T123" s="54"/>
      <c r="U123" s="54"/>
    </row>
    <row r="124" spans="1:21" ht="14.25">
      <c r="A124" s="54"/>
      <c r="B124" s="54"/>
      <c r="C124" s="55">
        <v>8</v>
      </c>
      <c r="D124" s="54" t="s">
        <v>172</v>
      </c>
      <c r="E124" s="56">
        <v>1540929390733</v>
      </c>
      <c r="F124" s="119">
        <v>1650</v>
      </c>
      <c r="G124" s="54">
        <v>660</v>
      </c>
      <c r="H124" s="54">
        <v>770</v>
      </c>
      <c r="I124" s="54">
        <v>220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120">
        <f t="shared" si="2"/>
        <v>0</v>
      </c>
      <c r="T124" s="54"/>
      <c r="U124" s="54"/>
    </row>
    <row r="125" spans="1:21" ht="14.25">
      <c r="A125" s="54">
        <v>4</v>
      </c>
      <c r="B125" s="54" t="s">
        <v>173</v>
      </c>
      <c r="C125" s="55">
        <v>9</v>
      </c>
      <c r="D125" s="54" t="s">
        <v>174</v>
      </c>
      <c r="E125" s="56">
        <v>1520611390691</v>
      </c>
      <c r="F125" s="119">
        <v>1350</v>
      </c>
      <c r="G125" s="54">
        <v>675</v>
      </c>
      <c r="H125" s="54">
        <v>675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120">
        <f t="shared" si="2"/>
        <v>0</v>
      </c>
      <c r="T125" s="54"/>
      <c r="U125" s="54"/>
    </row>
    <row r="126" spans="1:21" ht="14.25">
      <c r="A126" s="54"/>
      <c r="B126" s="54"/>
      <c r="C126" s="55">
        <v>10</v>
      </c>
      <c r="D126" s="54" t="s">
        <v>175</v>
      </c>
      <c r="E126" s="56">
        <v>1381214390684</v>
      </c>
      <c r="F126" s="119">
        <v>1650</v>
      </c>
      <c r="G126" s="54">
        <v>935</v>
      </c>
      <c r="H126" s="54">
        <v>715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120">
        <f t="shared" si="2"/>
        <v>0</v>
      </c>
      <c r="T126" s="54"/>
      <c r="U126" s="54"/>
    </row>
    <row r="127" spans="1:21" ht="14.25">
      <c r="A127" s="54">
        <v>5</v>
      </c>
      <c r="B127" s="54" t="s">
        <v>176</v>
      </c>
      <c r="C127" s="55">
        <v>11</v>
      </c>
      <c r="D127" s="54" t="s">
        <v>177</v>
      </c>
      <c r="E127" s="56">
        <v>1590214390684</v>
      </c>
      <c r="F127" s="119">
        <v>1650</v>
      </c>
      <c r="G127" s="54">
        <v>825</v>
      </c>
      <c r="H127" s="54">
        <v>825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120">
        <f t="shared" si="2"/>
        <v>0</v>
      </c>
      <c r="T127" s="54"/>
      <c r="U127" s="54"/>
    </row>
    <row r="128" spans="1:21" ht="14.25">
      <c r="A128" s="54"/>
      <c r="B128" s="54"/>
      <c r="C128" s="55">
        <v>12</v>
      </c>
      <c r="D128" s="54" t="s">
        <v>178</v>
      </c>
      <c r="E128" s="56">
        <v>2470930390689</v>
      </c>
      <c r="F128" s="119">
        <v>1650</v>
      </c>
      <c r="G128" s="54">
        <v>495</v>
      </c>
      <c r="H128" s="54">
        <v>770</v>
      </c>
      <c r="I128" s="54">
        <v>385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120">
        <f t="shared" si="2"/>
        <v>0</v>
      </c>
      <c r="T128" s="54"/>
      <c r="U128" s="54"/>
    </row>
    <row r="129" spans="1:21" ht="14.25">
      <c r="A129" s="54">
        <v>6</v>
      </c>
      <c r="B129" s="54" t="s">
        <v>179</v>
      </c>
      <c r="C129" s="55">
        <v>13</v>
      </c>
      <c r="D129" s="54" t="s">
        <v>180</v>
      </c>
      <c r="E129" s="56">
        <v>2320806392921</v>
      </c>
      <c r="F129" s="119">
        <v>1800</v>
      </c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125">
        <f t="shared" si="2"/>
        <v>1800</v>
      </c>
      <c r="T129" s="54">
        <v>1800</v>
      </c>
      <c r="U129" s="54" t="s">
        <v>63</v>
      </c>
    </row>
    <row r="130" spans="1:21" ht="14.25">
      <c r="A130" s="54"/>
      <c r="B130" s="54"/>
      <c r="C130" s="55">
        <v>14</v>
      </c>
      <c r="D130" s="54" t="s">
        <v>181</v>
      </c>
      <c r="E130" s="56">
        <v>1570324401098</v>
      </c>
      <c r="F130" s="119">
        <v>1650</v>
      </c>
      <c r="G130" s="54">
        <v>550</v>
      </c>
      <c r="H130" s="54">
        <v>110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125">
        <f t="shared" si="2"/>
        <v>990</v>
      </c>
      <c r="T130" s="54">
        <v>990</v>
      </c>
      <c r="U130" s="54" t="s">
        <v>203</v>
      </c>
    </row>
    <row r="131" spans="1:21" ht="14.25">
      <c r="A131" s="54"/>
      <c r="B131" s="54"/>
      <c r="C131" s="55">
        <v>15</v>
      </c>
      <c r="D131" s="54" t="s">
        <v>177</v>
      </c>
      <c r="E131" s="56">
        <v>1561023390707</v>
      </c>
      <c r="F131" s="119">
        <v>412.5</v>
      </c>
      <c r="G131" s="54">
        <v>137.5</v>
      </c>
      <c r="H131" s="54">
        <v>275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120">
        <f t="shared" si="2"/>
        <v>0</v>
      </c>
      <c r="T131" s="54"/>
      <c r="U131" s="54"/>
    </row>
    <row r="132" spans="1:21" ht="14.25">
      <c r="A132" s="54">
        <v>7</v>
      </c>
      <c r="B132" s="54" t="s">
        <v>182</v>
      </c>
      <c r="C132" s="55"/>
      <c r="D132" s="122" t="s">
        <v>185</v>
      </c>
      <c r="E132" s="123"/>
      <c r="F132" s="124">
        <v>-1800</v>
      </c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125">
        <f t="shared" si="2"/>
        <v>-1800</v>
      </c>
      <c r="T132" s="54"/>
      <c r="U132" s="54"/>
    </row>
    <row r="133" spans="1:21" ht="14.25">
      <c r="A133" s="54">
        <v>8</v>
      </c>
      <c r="B133" s="54" t="s">
        <v>182</v>
      </c>
      <c r="C133" s="55">
        <v>16</v>
      </c>
      <c r="D133" s="54" t="s">
        <v>188</v>
      </c>
      <c r="E133" s="56">
        <v>1560523390712</v>
      </c>
      <c r="F133" s="119">
        <v>1045</v>
      </c>
      <c r="G133" s="54">
        <v>330</v>
      </c>
      <c r="H133" s="54">
        <v>715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120">
        <f t="shared" si="2"/>
        <v>0</v>
      </c>
      <c r="T133" s="54"/>
      <c r="U133" s="54"/>
    </row>
    <row r="134" spans="1:21" ht="14.25">
      <c r="A134" s="54"/>
      <c r="B134" s="54"/>
      <c r="C134" s="55">
        <v>17</v>
      </c>
      <c r="D134" s="54" t="s">
        <v>189</v>
      </c>
      <c r="E134" s="56">
        <v>2380914390701</v>
      </c>
      <c r="F134" s="119">
        <v>1800</v>
      </c>
      <c r="G134" s="54">
        <v>600</v>
      </c>
      <c r="H134" s="54">
        <v>1200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120">
        <f t="shared" si="2"/>
        <v>0</v>
      </c>
      <c r="T134" s="54"/>
      <c r="U134" s="54"/>
    </row>
    <row r="135" spans="1:21" ht="14.25">
      <c r="A135" s="54"/>
      <c r="B135" s="54"/>
      <c r="C135" s="55">
        <v>18</v>
      </c>
      <c r="D135" s="54" t="s">
        <v>190</v>
      </c>
      <c r="E135" s="56">
        <v>1410827390696</v>
      </c>
      <c r="F135" s="119">
        <v>825</v>
      </c>
      <c r="G135" s="54">
        <v>247.5</v>
      </c>
      <c r="H135" s="54">
        <v>550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120">
        <f t="shared" si="2"/>
        <v>27.5</v>
      </c>
      <c r="T135" s="54"/>
      <c r="U135" s="54"/>
    </row>
    <row r="136" spans="1:21" ht="14.25">
      <c r="A136" s="54">
        <v>9</v>
      </c>
      <c r="B136" s="54" t="s">
        <v>191</v>
      </c>
      <c r="C136" s="55">
        <v>19</v>
      </c>
      <c r="D136" s="54" t="s">
        <v>192</v>
      </c>
      <c r="E136" s="56">
        <v>2511026390685</v>
      </c>
      <c r="F136" s="119">
        <v>1237.5</v>
      </c>
      <c r="G136" s="54"/>
      <c r="H136" s="54">
        <v>1155</v>
      </c>
      <c r="I136" s="54">
        <v>82.5</v>
      </c>
      <c r="J136" s="54"/>
      <c r="K136" s="54"/>
      <c r="L136" s="54"/>
      <c r="M136" s="54"/>
      <c r="N136" s="54"/>
      <c r="O136" s="54"/>
      <c r="P136" s="54"/>
      <c r="Q136" s="54"/>
      <c r="R136" s="54"/>
      <c r="S136" s="120">
        <f t="shared" si="2"/>
        <v>0</v>
      </c>
      <c r="T136" s="54"/>
      <c r="U136" s="54"/>
    </row>
    <row r="137" spans="1:21" ht="14.25">
      <c r="A137" s="54"/>
      <c r="B137" s="54"/>
      <c r="C137" s="55">
        <v>20</v>
      </c>
      <c r="D137" s="54" t="s">
        <v>193</v>
      </c>
      <c r="E137" s="56">
        <v>1741008393154</v>
      </c>
      <c r="F137" s="119">
        <v>412.5</v>
      </c>
      <c r="G137" s="54">
        <v>27.5</v>
      </c>
      <c r="H137" s="54">
        <v>385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120">
        <f t="shared" si="2"/>
        <v>0</v>
      </c>
      <c r="T137" s="54"/>
      <c r="U137" s="54"/>
    </row>
    <row r="138" spans="1:21" ht="14.25">
      <c r="A138" s="54">
        <v>10</v>
      </c>
      <c r="B138" s="54" t="s">
        <v>194</v>
      </c>
      <c r="C138" s="55">
        <v>21</v>
      </c>
      <c r="D138" s="54" t="s">
        <v>195</v>
      </c>
      <c r="E138" s="56">
        <v>1260617390675</v>
      </c>
      <c r="F138" s="119">
        <v>1800</v>
      </c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125">
        <f t="shared" si="2"/>
        <v>1800</v>
      </c>
      <c r="T138" s="54">
        <v>1800</v>
      </c>
      <c r="U138" s="54" t="s">
        <v>213</v>
      </c>
    </row>
    <row r="139" spans="1:21" ht="14.25">
      <c r="A139" s="54"/>
      <c r="B139" s="54"/>
      <c r="C139" s="55">
        <v>22</v>
      </c>
      <c r="D139" s="54" t="s">
        <v>196</v>
      </c>
      <c r="E139" s="56">
        <v>2350218390681</v>
      </c>
      <c r="F139" s="119">
        <v>1800</v>
      </c>
      <c r="G139" s="54"/>
      <c r="H139" s="54">
        <v>1500</v>
      </c>
      <c r="I139" s="54">
        <v>180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120">
        <f t="shared" si="2"/>
        <v>120</v>
      </c>
      <c r="T139" s="54"/>
      <c r="U139" s="54"/>
    </row>
    <row r="140" spans="1:21" ht="14.25">
      <c r="A140" s="54">
        <v>11</v>
      </c>
      <c r="B140" s="54" t="s">
        <v>197</v>
      </c>
      <c r="C140" s="55">
        <v>23</v>
      </c>
      <c r="D140" s="54" t="s">
        <v>198</v>
      </c>
      <c r="E140" s="56">
        <v>1481102390678</v>
      </c>
      <c r="F140" s="119">
        <v>1650</v>
      </c>
      <c r="G140" s="54"/>
      <c r="H140" s="54">
        <v>935</v>
      </c>
      <c r="I140" s="54">
        <v>715</v>
      </c>
      <c r="J140" s="54"/>
      <c r="K140" s="54"/>
      <c r="L140" s="54"/>
      <c r="M140" s="54"/>
      <c r="N140" s="54"/>
      <c r="O140" s="54"/>
      <c r="P140" s="54"/>
      <c r="Q140" s="54"/>
      <c r="R140" s="54"/>
      <c r="S140" s="120">
        <f t="shared" si="2"/>
        <v>0</v>
      </c>
      <c r="T140" s="54"/>
      <c r="U140" s="54"/>
    </row>
    <row r="141" spans="1:21" ht="14.25">
      <c r="A141" s="54"/>
      <c r="B141" s="54"/>
      <c r="C141" s="55">
        <v>24</v>
      </c>
      <c r="D141" s="54" t="s">
        <v>199</v>
      </c>
      <c r="E141" s="56">
        <v>1510909390682</v>
      </c>
      <c r="F141" s="119">
        <v>1650</v>
      </c>
      <c r="G141" s="54"/>
      <c r="H141" s="54">
        <v>1155</v>
      </c>
      <c r="I141" s="54">
        <v>495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120">
        <f t="shared" si="2"/>
        <v>0</v>
      </c>
      <c r="T141" s="54"/>
      <c r="U141" s="54"/>
    </row>
    <row r="142" spans="1:21" ht="14.25">
      <c r="A142" s="54">
        <v>12</v>
      </c>
      <c r="B142" s="54" t="s">
        <v>200</v>
      </c>
      <c r="C142" s="55"/>
      <c r="D142" s="122" t="s">
        <v>202</v>
      </c>
      <c r="E142" s="123"/>
      <c r="F142" s="124">
        <v>-2145</v>
      </c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125">
        <f t="shared" si="2"/>
        <v>-2145</v>
      </c>
      <c r="T142" s="54"/>
      <c r="U142" s="54"/>
    </row>
    <row r="143" spans="1:21" ht="14.25">
      <c r="A143" s="54">
        <v>13</v>
      </c>
      <c r="B143" s="54" t="s">
        <v>200</v>
      </c>
      <c r="C143" s="55">
        <v>25</v>
      </c>
      <c r="D143" s="54" t="s">
        <v>170</v>
      </c>
      <c r="E143" s="56">
        <v>2500328390682</v>
      </c>
      <c r="F143" s="119">
        <v>440</v>
      </c>
      <c r="G143" s="54"/>
      <c r="H143" s="54">
        <v>385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125">
        <f t="shared" si="2"/>
        <v>55</v>
      </c>
      <c r="T143" s="54">
        <v>55</v>
      </c>
      <c r="U143" s="54" t="s">
        <v>65</v>
      </c>
    </row>
    <row r="144" spans="1:21" ht="14.25">
      <c r="A144" s="54">
        <v>14</v>
      </c>
      <c r="B144" s="54" t="s">
        <v>204</v>
      </c>
      <c r="C144" s="55">
        <v>26</v>
      </c>
      <c r="D144" s="54" t="s">
        <v>205</v>
      </c>
      <c r="E144" s="56">
        <v>2471125390670</v>
      </c>
      <c r="F144" s="119">
        <v>1237.5</v>
      </c>
      <c r="G144" s="54"/>
      <c r="H144" s="54">
        <v>330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125">
        <f t="shared" si="2"/>
        <v>907.5</v>
      </c>
      <c r="T144" s="54">
        <v>907.5</v>
      </c>
      <c r="U144" s="54" t="s">
        <v>143</v>
      </c>
    </row>
    <row r="145" spans="1:21" ht="14.25">
      <c r="A145" s="54">
        <v>15</v>
      </c>
      <c r="B145" s="54" t="s">
        <v>208</v>
      </c>
      <c r="C145" s="55">
        <v>27</v>
      </c>
      <c r="D145" s="54" t="s">
        <v>209</v>
      </c>
      <c r="E145" s="56">
        <v>2480101390748</v>
      </c>
      <c r="F145" s="119">
        <v>825</v>
      </c>
      <c r="G145" s="54"/>
      <c r="H145" s="54">
        <v>275</v>
      </c>
      <c r="I145" s="54">
        <v>550</v>
      </c>
      <c r="J145" s="54"/>
      <c r="K145" s="54"/>
      <c r="L145" s="54"/>
      <c r="M145" s="54"/>
      <c r="N145" s="54"/>
      <c r="O145" s="54"/>
      <c r="P145" s="54"/>
      <c r="Q145" s="54"/>
      <c r="R145" s="54"/>
      <c r="S145" s="120">
        <f t="shared" si="2"/>
        <v>0</v>
      </c>
      <c r="T145" s="54"/>
      <c r="U145" s="54"/>
    </row>
    <row r="146" spans="1:21" ht="14.25">
      <c r="A146" s="54"/>
      <c r="B146" s="54"/>
      <c r="C146" s="55">
        <v>28</v>
      </c>
      <c r="D146" s="54" t="s">
        <v>210</v>
      </c>
      <c r="E146" s="56">
        <v>1461210398683</v>
      </c>
      <c r="F146" s="119">
        <v>1237.5</v>
      </c>
      <c r="G146" s="54"/>
      <c r="H146" s="54">
        <v>412.5</v>
      </c>
      <c r="I146" s="54">
        <v>825</v>
      </c>
      <c r="J146" s="54"/>
      <c r="K146" s="54"/>
      <c r="L146" s="54"/>
      <c r="M146" s="54"/>
      <c r="N146" s="54"/>
      <c r="O146" s="54"/>
      <c r="P146" s="54"/>
      <c r="Q146" s="54"/>
      <c r="R146" s="54"/>
      <c r="S146" s="120">
        <f t="shared" si="2"/>
        <v>0</v>
      </c>
      <c r="T146" s="54"/>
      <c r="U146" s="54"/>
    </row>
    <row r="147" spans="1:21" ht="14.25">
      <c r="A147" s="54">
        <v>16</v>
      </c>
      <c r="B147" s="54" t="s">
        <v>211</v>
      </c>
      <c r="C147" s="55"/>
      <c r="D147" s="122" t="s">
        <v>212</v>
      </c>
      <c r="E147" s="123"/>
      <c r="F147" s="124">
        <v>-1800</v>
      </c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125">
        <f t="shared" si="2"/>
        <v>-1800</v>
      </c>
      <c r="T147" s="54"/>
      <c r="U147" s="54"/>
    </row>
    <row r="148" spans="1:21" ht="14.25">
      <c r="A148" s="54">
        <v>17</v>
      </c>
      <c r="B148" s="54" t="s">
        <v>214</v>
      </c>
      <c r="C148" s="55">
        <v>29</v>
      </c>
      <c r="D148" s="54" t="s">
        <v>174</v>
      </c>
      <c r="E148" s="56">
        <v>1520611390691</v>
      </c>
      <c r="F148" s="119">
        <v>1350</v>
      </c>
      <c r="G148" s="54"/>
      <c r="H148" s="54">
        <v>405</v>
      </c>
      <c r="I148" s="54">
        <v>945</v>
      </c>
      <c r="J148" s="54"/>
      <c r="K148" s="54"/>
      <c r="L148" s="54"/>
      <c r="M148" s="54"/>
      <c r="N148" s="54"/>
      <c r="O148" s="54"/>
      <c r="P148" s="54"/>
      <c r="Q148" s="54"/>
      <c r="R148" s="54"/>
      <c r="S148" s="120">
        <f t="shared" si="2"/>
        <v>0</v>
      </c>
      <c r="T148" s="54"/>
      <c r="U148" s="54"/>
    </row>
    <row r="149" spans="1:21" ht="14.25">
      <c r="A149" s="54"/>
      <c r="B149" s="54"/>
      <c r="C149" s="55">
        <v>30</v>
      </c>
      <c r="D149" s="54" t="s">
        <v>215</v>
      </c>
      <c r="E149" s="56">
        <v>2480423390681</v>
      </c>
      <c r="F149" s="119">
        <v>1800</v>
      </c>
      <c r="G149" s="54"/>
      <c r="H149" s="54">
        <v>540</v>
      </c>
      <c r="I149" s="54">
        <v>660</v>
      </c>
      <c r="J149" s="54"/>
      <c r="K149" s="54"/>
      <c r="L149" s="54"/>
      <c r="M149" s="54"/>
      <c r="N149" s="54"/>
      <c r="O149" s="54"/>
      <c r="P149" s="54"/>
      <c r="Q149" s="54"/>
      <c r="R149" s="54"/>
      <c r="S149" s="125">
        <f t="shared" si="2"/>
        <v>600</v>
      </c>
      <c r="T149" s="54">
        <v>600</v>
      </c>
      <c r="U149" s="54" t="s">
        <v>63</v>
      </c>
    </row>
    <row r="150" spans="1:21" ht="14.25">
      <c r="A150" s="54"/>
      <c r="B150" s="54"/>
      <c r="C150" s="55">
        <v>31</v>
      </c>
      <c r="D150" s="54" t="s">
        <v>216</v>
      </c>
      <c r="E150" s="56">
        <v>1511221390687</v>
      </c>
      <c r="F150" s="119">
        <v>1800</v>
      </c>
      <c r="G150" s="54"/>
      <c r="H150" s="54">
        <v>540</v>
      </c>
      <c r="I150" s="54">
        <v>1260</v>
      </c>
      <c r="J150" s="54"/>
      <c r="K150" s="54"/>
      <c r="L150" s="54"/>
      <c r="M150" s="54"/>
      <c r="N150" s="54"/>
      <c r="O150" s="54"/>
      <c r="P150" s="54"/>
      <c r="Q150" s="54"/>
      <c r="R150" s="54"/>
      <c r="S150" s="120">
        <f t="shared" si="2"/>
        <v>0</v>
      </c>
      <c r="T150" s="54"/>
      <c r="U150" s="54"/>
    </row>
    <row r="151" spans="1:21" ht="14.25">
      <c r="A151" s="54">
        <v>18</v>
      </c>
      <c r="B151" s="54" t="s">
        <v>219</v>
      </c>
      <c r="C151" s="55">
        <v>32</v>
      </c>
      <c r="D151" s="54" t="s">
        <v>177</v>
      </c>
      <c r="E151" s="56">
        <v>1590214390684</v>
      </c>
      <c r="F151" s="119">
        <v>1650</v>
      </c>
      <c r="G151" s="54"/>
      <c r="H151" s="54">
        <v>385</v>
      </c>
      <c r="I151" s="54">
        <v>1265</v>
      </c>
      <c r="J151" s="54"/>
      <c r="K151" s="54"/>
      <c r="L151" s="54"/>
      <c r="M151" s="54"/>
      <c r="N151" s="54"/>
      <c r="O151" s="54"/>
      <c r="P151" s="54"/>
      <c r="Q151" s="54"/>
      <c r="R151" s="54"/>
      <c r="S151" s="120">
        <f t="shared" si="2"/>
        <v>0</v>
      </c>
      <c r="T151" s="54"/>
      <c r="U151" s="54"/>
    </row>
    <row r="152" spans="1:21" ht="14.25">
      <c r="A152" s="54"/>
      <c r="B152" s="54"/>
      <c r="C152" s="55">
        <v>33</v>
      </c>
      <c r="D152" s="54" t="s">
        <v>221</v>
      </c>
      <c r="E152" s="56">
        <v>1450522390678</v>
      </c>
      <c r="F152" s="119">
        <v>1650</v>
      </c>
      <c r="G152" s="54"/>
      <c r="H152" s="54">
        <v>220</v>
      </c>
      <c r="I152" s="54">
        <v>330</v>
      </c>
      <c r="J152" s="54"/>
      <c r="K152" s="54"/>
      <c r="L152" s="54"/>
      <c r="M152" s="54"/>
      <c r="N152" s="54"/>
      <c r="O152" s="54"/>
      <c r="P152" s="54"/>
      <c r="Q152" s="54"/>
      <c r="R152" s="54"/>
      <c r="S152" s="120">
        <f t="shared" si="2"/>
        <v>1100</v>
      </c>
      <c r="T152" s="54">
        <v>1100</v>
      </c>
      <c r="U152" s="54" t="s">
        <v>65</v>
      </c>
    </row>
    <row r="153" spans="1:21" ht="14.25">
      <c r="A153" s="54"/>
      <c r="B153" s="54"/>
      <c r="C153" s="55">
        <v>34</v>
      </c>
      <c r="D153" s="54" t="s">
        <v>195</v>
      </c>
      <c r="E153" s="56">
        <v>1260617390675</v>
      </c>
      <c r="F153" s="119">
        <v>1800</v>
      </c>
      <c r="G153" s="54"/>
      <c r="H153" s="54">
        <v>60</v>
      </c>
      <c r="I153" s="54">
        <v>660</v>
      </c>
      <c r="J153" s="54"/>
      <c r="K153" s="54"/>
      <c r="L153" s="54"/>
      <c r="M153" s="54"/>
      <c r="N153" s="54"/>
      <c r="O153" s="54"/>
      <c r="P153" s="54"/>
      <c r="Q153" s="54"/>
      <c r="R153" s="54"/>
      <c r="S153" s="120">
        <f t="shared" si="2"/>
        <v>1080</v>
      </c>
      <c r="T153" s="54"/>
      <c r="U153" s="54"/>
    </row>
    <row r="154" spans="1:21" ht="14.25">
      <c r="A154" s="54"/>
      <c r="B154" s="54"/>
      <c r="C154" s="55">
        <v>35</v>
      </c>
      <c r="D154" s="54" t="s">
        <v>222</v>
      </c>
      <c r="E154" s="56">
        <v>6061022394450</v>
      </c>
      <c r="F154" s="119">
        <v>1237.5</v>
      </c>
      <c r="G154" s="54"/>
      <c r="H154" s="54"/>
      <c r="I154" s="54">
        <v>660</v>
      </c>
      <c r="J154" s="54"/>
      <c r="K154" s="54"/>
      <c r="L154" s="54"/>
      <c r="M154" s="54"/>
      <c r="N154" s="54"/>
      <c r="O154" s="54"/>
      <c r="P154" s="54"/>
      <c r="Q154" s="54"/>
      <c r="R154" s="54"/>
      <c r="S154" s="120">
        <f t="shared" si="2"/>
        <v>577.5</v>
      </c>
      <c r="T154" s="54"/>
      <c r="U154" s="54"/>
    </row>
    <row r="155" spans="1:21" ht="14.25">
      <c r="A155" s="54">
        <v>19</v>
      </c>
      <c r="B155" s="54" t="s">
        <v>223</v>
      </c>
      <c r="C155" s="55">
        <v>36</v>
      </c>
      <c r="D155" s="54" t="s">
        <v>224</v>
      </c>
      <c r="E155" s="56">
        <v>1540409390697</v>
      </c>
      <c r="F155" s="119">
        <v>450</v>
      </c>
      <c r="G155" s="54"/>
      <c r="H155" s="54"/>
      <c r="I155" s="54">
        <v>420</v>
      </c>
      <c r="J155" s="54"/>
      <c r="K155" s="54"/>
      <c r="L155" s="54"/>
      <c r="M155" s="54"/>
      <c r="N155" s="54"/>
      <c r="O155" s="54"/>
      <c r="P155" s="54"/>
      <c r="Q155" s="54"/>
      <c r="R155" s="54"/>
      <c r="S155" s="120">
        <f t="shared" si="2"/>
        <v>30</v>
      </c>
      <c r="T155" s="54"/>
      <c r="U155" s="54"/>
    </row>
    <row r="156" spans="1:21" ht="14.25">
      <c r="A156" s="54">
        <v>20</v>
      </c>
      <c r="B156" s="54" t="s">
        <v>225</v>
      </c>
      <c r="C156" s="55">
        <v>37</v>
      </c>
      <c r="D156" s="54" t="s">
        <v>181</v>
      </c>
      <c r="E156" s="56">
        <v>1570324401098</v>
      </c>
      <c r="F156" s="119">
        <v>1650</v>
      </c>
      <c r="G156" s="54"/>
      <c r="H156" s="54"/>
      <c r="I156" s="54">
        <v>715</v>
      </c>
      <c r="J156" s="54"/>
      <c r="K156" s="54"/>
      <c r="L156" s="54"/>
      <c r="M156" s="54"/>
      <c r="N156" s="54"/>
      <c r="O156" s="54"/>
      <c r="P156" s="54"/>
      <c r="Q156" s="54"/>
      <c r="R156" s="54"/>
      <c r="S156" s="120">
        <f t="shared" si="2"/>
        <v>935</v>
      </c>
      <c r="T156" s="54"/>
      <c r="U156" s="54"/>
    </row>
    <row r="157" spans="1:21" ht="14.25">
      <c r="A157" s="54"/>
      <c r="B157" s="54"/>
      <c r="C157" s="55">
        <v>38</v>
      </c>
      <c r="D157" s="54" t="s">
        <v>226</v>
      </c>
      <c r="E157" s="56">
        <v>2480102390708</v>
      </c>
      <c r="F157" s="119">
        <v>1350</v>
      </c>
      <c r="G157" s="54"/>
      <c r="H157" s="54"/>
      <c r="I157" s="54">
        <v>1035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120">
        <f t="shared" si="2"/>
        <v>315</v>
      </c>
      <c r="T157" s="54"/>
      <c r="U157" s="54"/>
    </row>
    <row r="158" spans="1:21" ht="14.25">
      <c r="A158" s="54"/>
      <c r="B158" s="54"/>
      <c r="C158" s="55">
        <v>39</v>
      </c>
      <c r="D158" s="54" t="s">
        <v>227</v>
      </c>
      <c r="E158" s="56">
        <v>1481204390677</v>
      </c>
      <c r="F158" s="119">
        <v>1800</v>
      </c>
      <c r="G158" s="54"/>
      <c r="H158" s="54"/>
      <c r="I158" s="54">
        <v>720</v>
      </c>
      <c r="J158" s="54"/>
      <c r="K158" s="54"/>
      <c r="L158" s="54"/>
      <c r="M158" s="54"/>
      <c r="N158" s="54"/>
      <c r="O158" s="54"/>
      <c r="P158" s="54"/>
      <c r="Q158" s="54"/>
      <c r="R158" s="54"/>
      <c r="S158" s="120">
        <f t="shared" si="2"/>
        <v>1080</v>
      </c>
      <c r="T158" s="54"/>
      <c r="U158" s="54"/>
    </row>
    <row r="159" spans="1:21" ht="14.25">
      <c r="A159" s="54">
        <v>21</v>
      </c>
      <c r="B159" s="54" t="s">
        <v>228</v>
      </c>
      <c r="C159" s="55">
        <v>40</v>
      </c>
      <c r="D159" s="54" t="s">
        <v>229</v>
      </c>
      <c r="E159" s="56">
        <v>2320105390671</v>
      </c>
      <c r="F159" s="119">
        <v>1800</v>
      </c>
      <c r="G159" s="54"/>
      <c r="H159" s="54"/>
      <c r="I159" s="54">
        <v>240</v>
      </c>
      <c r="J159" s="54"/>
      <c r="K159" s="54"/>
      <c r="L159" s="54"/>
      <c r="M159" s="54"/>
      <c r="N159" s="54"/>
      <c r="O159" s="54"/>
      <c r="P159" s="54"/>
      <c r="Q159" s="54"/>
      <c r="R159" s="54"/>
      <c r="S159" s="120">
        <f t="shared" si="2"/>
        <v>1560</v>
      </c>
      <c r="T159" s="54">
        <v>1560</v>
      </c>
      <c r="U159" s="54" t="s">
        <v>246</v>
      </c>
    </row>
    <row r="160" spans="1:21" ht="14.25">
      <c r="A160" s="54">
        <v>22</v>
      </c>
      <c r="B160" s="54" t="s">
        <v>231</v>
      </c>
      <c r="C160" s="55"/>
      <c r="D160" s="122" t="s">
        <v>232</v>
      </c>
      <c r="E160" s="123"/>
      <c r="F160" s="124">
        <v>-55</v>
      </c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125">
        <f t="shared" si="2"/>
        <v>-55</v>
      </c>
      <c r="T160" s="54"/>
      <c r="U160" s="54"/>
    </row>
    <row r="161" spans="1:21" ht="14.25">
      <c r="A161" s="54">
        <v>23</v>
      </c>
      <c r="B161" s="54" t="s">
        <v>231</v>
      </c>
      <c r="C161" s="55">
        <v>41</v>
      </c>
      <c r="D161" s="54" t="s">
        <v>233</v>
      </c>
      <c r="E161" s="56">
        <v>2350625392927</v>
      </c>
      <c r="F161" s="119">
        <v>1800</v>
      </c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125">
        <f t="shared" si="2"/>
        <v>1800</v>
      </c>
      <c r="T161" s="54">
        <v>1800</v>
      </c>
      <c r="U161" s="54" t="s">
        <v>63</v>
      </c>
    </row>
    <row r="162" spans="1:21" ht="14.25">
      <c r="A162" s="54">
        <v>24</v>
      </c>
      <c r="B162" s="54" t="s">
        <v>234</v>
      </c>
      <c r="C162" s="55"/>
      <c r="D162" s="122" t="s">
        <v>235</v>
      </c>
      <c r="E162" s="123"/>
      <c r="F162" s="124">
        <v>-1800</v>
      </c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125">
        <f t="shared" si="2"/>
        <v>-1800</v>
      </c>
      <c r="T162" s="54"/>
      <c r="U162" s="54"/>
    </row>
    <row r="163" spans="1:21" ht="14.25">
      <c r="A163" s="54">
        <v>25</v>
      </c>
      <c r="B163" s="54" t="s">
        <v>234</v>
      </c>
      <c r="C163" s="55">
        <v>42</v>
      </c>
      <c r="D163" s="54" t="s">
        <v>236</v>
      </c>
      <c r="E163" s="56">
        <v>1560523390712</v>
      </c>
      <c r="F163" s="119">
        <v>1650</v>
      </c>
      <c r="G163" s="54"/>
      <c r="H163" s="54"/>
      <c r="I163" s="54">
        <v>550</v>
      </c>
      <c r="J163" s="54"/>
      <c r="K163" s="54"/>
      <c r="L163" s="54"/>
      <c r="M163" s="54"/>
      <c r="N163" s="54"/>
      <c r="O163" s="54"/>
      <c r="P163" s="54"/>
      <c r="Q163" s="54"/>
      <c r="R163" s="54"/>
      <c r="S163" s="120">
        <f t="shared" si="2"/>
        <v>1100</v>
      </c>
      <c r="T163" s="54">
        <v>1045</v>
      </c>
      <c r="U163" s="54" t="s">
        <v>76</v>
      </c>
    </row>
    <row r="164" spans="1:21" ht="14.25">
      <c r="A164" s="54"/>
      <c r="B164" s="54"/>
      <c r="C164" s="134">
        <v>43</v>
      </c>
      <c r="D164" s="133" t="s">
        <v>237</v>
      </c>
      <c r="E164" s="56">
        <v>2371010390719</v>
      </c>
      <c r="F164" s="119">
        <v>1237.5</v>
      </c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120">
        <f t="shared" si="2"/>
        <v>1237.5</v>
      </c>
      <c r="T164" s="54"/>
      <c r="U164" s="54"/>
    </row>
    <row r="165" spans="1:21" ht="14.25">
      <c r="A165" s="54"/>
      <c r="B165" s="54"/>
      <c r="C165" s="55">
        <v>44</v>
      </c>
      <c r="D165" s="54" t="s">
        <v>170</v>
      </c>
      <c r="E165" s="56">
        <v>2500328390682</v>
      </c>
      <c r="F165" s="119">
        <v>550</v>
      </c>
      <c r="G165" s="54"/>
      <c r="H165" s="54"/>
      <c r="I165" s="54">
        <v>385</v>
      </c>
      <c r="J165" s="54"/>
      <c r="K165" s="54"/>
      <c r="L165" s="54"/>
      <c r="M165" s="54"/>
      <c r="N165" s="54"/>
      <c r="O165" s="54"/>
      <c r="P165" s="54"/>
      <c r="Q165" s="54"/>
      <c r="R165" s="54"/>
      <c r="S165" s="120">
        <f t="shared" si="2"/>
        <v>165</v>
      </c>
      <c r="T165" s="54">
        <v>165</v>
      </c>
      <c r="U165" s="54" t="s">
        <v>76</v>
      </c>
    </row>
    <row r="166" spans="1:21" ht="14.25">
      <c r="A166" s="54">
        <v>26</v>
      </c>
      <c r="B166" s="54" t="s">
        <v>241</v>
      </c>
      <c r="C166" s="55"/>
      <c r="D166" s="122" t="s">
        <v>242</v>
      </c>
      <c r="E166" s="123"/>
      <c r="F166" s="124">
        <v>-1507.5</v>
      </c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125">
        <f t="shared" si="2"/>
        <v>-1507.5</v>
      </c>
      <c r="T166" s="54"/>
      <c r="U166" s="54"/>
    </row>
    <row r="167" spans="1:21" ht="14.25">
      <c r="A167" s="54">
        <v>27</v>
      </c>
      <c r="B167" s="54" t="s">
        <v>241</v>
      </c>
      <c r="C167" s="55">
        <v>45</v>
      </c>
      <c r="D167" s="54" t="s">
        <v>190</v>
      </c>
      <c r="E167" s="56">
        <v>1410827390696</v>
      </c>
      <c r="F167" s="119">
        <v>825</v>
      </c>
      <c r="G167" s="54"/>
      <c r="H167" s="54"/>
      <c r="I167" s="54">
        <v>275</v>
      </c>
      <c r="J167" s="54"/>
      <c r="K167" s="54"/>
      <c r="L167" s="54"/>
      <c r="M167" s="54"/>
      <c r="N167" s="54"/>
      <c r="O167" s="54"/>
      <c r="P167" s="54"/>
      <c r="Q167" s="54"/>
      <c r="R167" s="54"/>
      <c r="S167" s="120">
        <f t="shared" si="2"/>
        <v>550</v>
      </c>
      <c r="T167" s="54"/>
      <c r="U167" s="54"/>
    </row>
    <row r="168" spans="1:21" ht="14.25">
      <c r="A168" s="54">
        <v>28</v>
      </c>
      <c r="B168" s="54" t="s">
        <v>243</v>
      </c>
      <c r="C168" s="55">
        <v>46</v>
      </c>
      <c r="D168" s="54" t="s">
        <v>167</v>
      </c>
      <c r="E168" s="56">
        <v>2650710390695</v>
      </c>
      <c r="F168" s="119">
        <v>1650</v>
      </c>
      <c r="G168" s="54"/>
      <c r="H168" s="54"/>
      <c r="I168" s="54">
        <v>550</v>
      </c>
      <c r="J168" s="54"/>
      <c r="K168" s="54"/>
      <c r="L168" s="54"/>
      <c r="M168" s="54"/>
      <c r="N168" s="54"/>
      <c r="O168" s="54"/>
      <c r="P168" s="54"/>
      <c r="Q168" s="54"/>
      <c r="R168" s="54"/>
      <c r="S168" s="120">
        <f t="shared" si="2"/>
        <v>1100</v>
      </c>
      <c r="T168" s="54"/>
      <c r="U168" s="54"/>
    </row>
    <row r="169" spans="1:21" ht="14.25">
      <c r="A169" s="54"/>
      <c r="B169" s="54"/>
      <c r="C169" s="55">
        <v>47</v>
      </c>
      <c r="D169" s="54" t="s">
        <v>244</v>
      </c>
      <c r="E169" s="56">
        <v>1540929390733</v>
      </c>
      <c r="F169" s="119">
        <v>1650</v>
      </c>
      <c r="G169" s="54"/>
      <c r="H169" s="54"/>
      <c r="I169" s="54">
        <v>495</v>
      </c>
      <c r="J169" s="54"/>
      <c r="K169" s="54"/>
      <c r="L169" s="54"/>
      <c r="M169" s="54"/>
      <c r="N169" s="54"/>
      <c r="O169" s="54"/>
      <c r="P169" s="54"/>
      <c r="Q169" s="54"/>
      <c r="R169" s="54"/>
      <c r="S169" s="120">
        <f t="shared" si="2"/>
        <v>1155</v>
      </c>
      <c r="T169" s="54"/>
      <c r="U169" s="54"/>
    </row>
    <row r="170" spans="1:21" ht="14.25">
      <c r="A170" s="54">
        <v>29</v>
      </c>
      <c r="B170" s="54" t="s">
        <v>245</v>
      </c>
      <c r="C170" s="55"/>
      <c r="D170" s="122" t="s">
        <v>248</v>
      </c>
      <c r="E170" s="123"/>
      <c r="F170" s="124">
        <v>-2660</v>
      </c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125">
        <f t="shared" si="2"/>
        <v>-2660</v>
      </c>
      <c r="T170" s="54"/>
      <c r="U170" s="54"/>
    </row>
    <row r="171" spans="1:21" ht="14.25">
      <c r="A171" s="54">
        <v>30</v>
      </c>
      <c r="B171" s="54" t="s">
        <v>245</v>
      </c>
      <c r="C171" s="55">
        <v>48</v>
      </c>
      <c r="D171" s="54" t="s">
        <v>247</v>
      </c>
      <c r="E171" s="56">
        <v>1561023390707</v>
      </c>
      <c r="F171" s="119">
        <v>412.5</v>
      </c>
      <c r="G171" s="54"/>
      <c r="H171" s="54"/>
      <c r="I171" s="54">
        <v>82.5</v>
      </c>
      <c r="J171" s="54"/>
      <c r="K171" s="54"/>
      <c r="L171" s="54"/>
      <c r="M171" s="54"/>
      <c r="N171" s="54"/>
      <c r="O171" s="54"/>
      <c r="P171" s="54"/>
      <c r="Q171" s="54"/>
      <c r="R171" s="54"/>
      <c r="S171" s="120">
        <f t="shared" si="2"/>
        <v>330</v>
      </c>
      <c r="T171" s="54"/>
      <c r="U171" s="54"/>
    </row>
    <row r="172" spans="1:21" ht="14.25">
      <c r="A172" s="54"/>
      <c r="B172" s="54"/>
      <c r="C172" s="55">
        <v>49</v>
      </c>
      <c r="D172" s="54" t="s">
        <v>249</v>
      </c>
      <c r="E172" s="56">
        <v>1450522390678</v>
      </c>
      <c r="F172" s="119">
        <v>1650</v>
      </c>
      <c r="G172" s="54"/>
      <c r="H172" s="54"/>
      <c r="I172" s="54">
        <v>275</v>
      </c>
      <c r="J172" s="54"/>
      <c r="K172" s="54"/>
      <c r="L172" s="54"/>
      <c r="M172" s="54"/>
      <c r="N172" s="54"/>
      <c r="O172" s="54"/>
      <c r="P172" s="54"/>
      <c r="Q172" s="54"/>
      <c r="R172" s="54"/>
      <c r="S172" s="120">
        <f t="shared" si="2"/>
        <v>1375</v>
      </c>
      <c r="T172" s="54"/>
      <c r="U172" s="54"/>
    </row>
    <row r="173" spans="1:21" ht="14.25">
      <c r="A173" s="54"/>
      <c r="B173" s="54"/>
      <c r="C173" s="55">
        <v>50</v>
      </c>
      <c r="D173" s="54" t="s">
        <v>198</v>
      </c>
      <c r="E173" s="56">
        <v>1481102390678</v>
      </c>
      <c r="F173" s="119">
        <v>825</v>
      </c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120">
        <f t="shared" si="2"/>
        <v>825</v>
      </c>
      <c r="T173" s="54"/>
      <c r="U173" s="54"/>
    </row>
    <row r="174" spans="1:21" ht="14.25">
      <c r="A174" s="54">
        <v>31</v>
      </c>
      <c r="B174" s="54" t="s">
        <v>251</v>
      </c>
      <c r="C174" s="55">
        <v>51</v>
      </c>
      <c r="D174" s="54" t="s">
        <v>205</v>
      </c>
      <c r="E174" s="56">
        <v>2471125390670</v>
      </c>
      <c r="F174" s="119">
        <v>1237.5</v>
      </c>
      <c r="G174" s="54"/>
      <c r="H174" s="54"/>
      <c r="I174" s="54">
        <v>247.5</v>
      </c>
      <c r="J174" s="54"/>
      <c r="K174" s="54"/>
      <c r="L174" s="54"/>
      <c r="M174" s="54"/>
      <c r="N174" s="54"/>
      <c r="O174" s="54"/>
      <c r="P174" s="54"/>
      <c r="Q174" s="54"/>
      <c r="R174" s="54"/>
      <c r="S174" s="120">
        <f t="shared" si="2"/>
        <v>990</v>
      </c>
      <c r="T174" s="54"/>
      <c r="U174" s="54"/>
    </row>
    <row r="175" spans="1:21" ht="14.25">
      <c r="A175" s="54"/>
      <c r="B175" s="54"/>
      <c r="C175" s="55">
        <v>52</v>
      </c>
      <c r="D175" s="54" t="s">
        <v>252</v>
      </c>
      <c r="E175" s="56">
        <v>2380220390671</v>
      </c>
      <c r="F175" s="119">
        <v>1237.5</v>
      </c>
      <c r="G175" s="54"/>
      <c r="H175" s="54"/>
      <c r="I175" s="54">
        <v>247.5</v>
      </c>
      <c r="J175" s="54"/>
      <c r="K175" s="54"/>
      <c r="L175" s="54"/>
      <c r="M175" s="54"/>
      <c r="N175" s="54"/>
      <c r="O175" s="54"/>
      <c r="P175" s="54"/>
      <c r="Q175" s="54"/>
      <c r="R175" s="54"/>
      <c r="S175" s="120">
        <f t="shared" si="2"/>
        <v>990</v>
      </c>
      <c r="T175" s="54"/>
      <c r="U175" s="54"/>
    </row>
    <row r="176" spans="1:21" ht="14.25">
      <c r="A176" s="54">
        <v>32</v>
      </c>
      <c r="B176" s="54" t="s">
        <v>253</v>
      </c>
      <c r="C176" s="55">
        <v>53</v>
      </c>
      <c r="D176" s="54" t="s">
        <v>254</v>
      </c>
      <c r="E176" s="56">
        <v>1240902390021</v>
      </c>
      <c r="F176" s="119">
        <v>1800</v>
      </c>
      <c r="G176" s="54"/>
      <c r="H176" s="54"/>
      <c r="I176" s="54">
        <v>360</v>
      </c>
      <c r="J176" s="54"/>
      <c r="K176" s="54"/>
      <c r="L176" s="54"/>
      <c r="M176" s="54"/>
      <c r="N176" s="54"/>
      <c r="O176" s="54"/>
      <c r="P176" s="54"/>
      <c r="Q176" s="54"/>
      <c r="R176" s="54"/>
      <c r="S176" s="120">
        <f t="shared" si="2"/>
        <v>1440</v>
      </c>
      <c r="T176" s="54">
        <v>1440</v>
      </c>
      <c r="U176" s="54" t="s">
        <v>63</v>
      </c>
    </row>
    <row r="177" spans="1:21" ht="14.25">
      <c r="A177" s="54">
        <v>33</v>
      </c>
      <c r="B177" s="54" t="s">
        <v>255</v>
      </c>
      <c r="C177" s="55"/>
      <c r="D177" s="122" t="s">
        <v>256</v>
      </c>
      <c r="E177" s="123"/>
      <c r="F177" s="124">
        <v>-825</v>
      </c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125">
        <f t="shared" si="2"/>
        <v>-825</v>
      </c>
      <c r="T177" s="54"/>
      <c r="U177" s="54"/>
    </row>
    <row r="178" spans="1:21" ht="14.25">
      <c r="A178" s="54">
        <v>34</v>
      </c>
      <c r="B178" s="54" t="s">
        <v>255</v>
      </c>
      <c r="C178" s="55">
        <v>54</v>
      </c>
      <c r="D178" s="54" t="s">
        <v>216</v>
      </c>
      <c r="E178" s="56">
        <v>1511221390687</v>
      </c>
      <c r="F178" s="119">
        <v>600</v>
      </c>
      <c r="G178" s="54"/>
      <c r="H178" s="54"/>
      <c r="I178" s="54">
        <v>180</v>
      </c>
      <c r="J178" s="54"/>
      <c r="K178" s="54"/>
      <c r="L178" s="54"/>
      <c r="M178" s="54"/>
      <c r="N178" s="54"/>
      <c r="O178" s="54"/>
      <c r="P178" s="54"/>
      <c r="Q178" s="54"/>
      <c r="R178" s="54"/>
      <c r="S178" s="120">
        <f t="shared" si="2"/>
        <v>420</v>
      </c>
      <c r="T178" s="54"/>
      <c r="U178" s="54"/>
    </row>
    <row r="179" spans="1:21" ht="14.25">
      <c r="A179" s="54"/>
      <c r="B179" s="54"/>
      <c r="C179" s="55">
        <v>55</v>
      </c>
      <c r="D179" s="54" t="s">
        <v>198</v>
      </c>
      <c r="E179" s="56">
        <v>1481102390678</v>
      </c>
      <c r="F179" s="119">
        <v>825</v>
      </c>
      <c r="G179" s="54"/>
      <c r="H179" s="54"/>
      <c r="I179" s="54">
        <v>275</v>
      </c>
      <c r="J179" s="54"/>
      <c r="K179" s="54"/>
      <c r="L179" s="54"/>
      <c r="M179" s="54"/>
      <c r="N179" s="54"/>
      <c r="O179" s="54"/>
      <c r="P179" s="54"/>
      <c r="Q179" s="54"/>
      <c r="R179" s="54"/>
      <c r="S179" s="120">
        <f t="shared" si="2"/>
        <v>550</v>
      </c>
      <c r="T179" s="54"/>
      <c r="U179" s="54"/>
    </row>
    <row r="180" spans="1:21" ht="14.25">
      <c r="A180" s="54">
        <v>35</v>
      </c>
      <c r="B180" s="54" t="s">
        <v>258</v>
      </c>
      <c r="C180" s="55"/>
      <c r="D180" s="54" t="s">
        <v>259</v>
      </c>
      <c r="E180" s="56"/>
      <c r="F180" s="119">
        <v>-2650</v>
      </c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120">
        <f t="shared" si="2"/>
        <v>-2650</v>
      </c>
      <c r="T180" s="54"/>
      <c r="U180" s="54"/>
    </row>
    <row r="181" spans="1:21" ht="14.25">
      <c r="A181" s="54"/>
      <c r="B181" s="54"/>
      <c r="C181" s="55"/>
      <c r="D181" s="54"/>
      <c r="E181" s="56"/>
      <c r="F181" s="119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120"/>
      <c r="T181" s="54"/>
      <c r="U181" s="54"/>
    </row>
    <row r="182" spans="1:21" ht="14.25">
      <c r="A182" s="54"/>
      <c r="B182" s="54"/>
      <c r="C182" s="55"/>
      <c r="D182" s="54"/>
      <c r="E182" s="56"/>
      <c r="F182" s="119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120"/>
      <c r="T182" s="54"/>
      <c r="U182" s="54"/>
    </row>
    <row r="183" spans="1:21" ht="14.25">
      <c r="A183" s="54"/>
      <c r="B183" s="54"/>
      <c r="C183" s="55"/>
      <c r="D183" s="54"/>
      <c r="E183" s="56"/>
      <c r="F183" s="107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120">
        <f t="shared" si="2"/>
        <v>0</v>
      </c>
      <c r="T183" s="54"/>
      <c r="U183" s="54"/>
    </row>
    <row r="184" spans="1:21" ht="15">
      <c r="A184" s="55"/>
      <c r="B184" s="54"/>
      <c r="C184" s="54"/>
      <c r="D184" s="61" t="s">
        <v>35</v>
      </c>
      <c r="E184" s="62"/>
      <c r="F184" s="106">
        <f>SUM(F117:F183)</f>
        <v>56310</v>
      </c>
      <c r="G184" s="106">
        <f aca="true" t="shared" si="3" ref="G184:S184">SUM(G117:G183)</f>
        <v>9525</v>
      </c>
      <c r="H184" s="106">
        <f t="shared" si="3"/>
        <v>17156.25</v>
      </c>
      <c r="I184" s="106">
        <f t="shared" si="3"/>
        <v>16505</v>
      </c>
      <c r="J184" s="106">
        <f t="shared" si="3"/>
        <v>0</v>
      </c>
      <c r="K184" s="106">
        <f t="shared" si="3"/>
        <v>0</v>
      </c>
      <c r="L184" s="106">
        <f t="shared" si="3"/>
        <v>0</v>
      </c>
      <c r="M184" s="106">
        <f t="shared" si="3"/>
        <v>0</v>
      </c>
      <c r="N184" s="106">
        <f t="shared" si="3"/>
        <v>0</v>
      </c>
      <c r="O184" s="106">
        <f t="shared" si="3"/>
        <v>0</v>
      </c>
      <c r="P184" s="106">
        <f t="shared" si="3"/>
        <v>0</v>
      </c>
      <c r="Q184" s="106">
        <f t="shared" si="3"/>
        <v>0</v>
      </c>
      <c r="R184" s="106">
        <f t="shared" si="3"/>
        <v>0</v>
      </c>
      <c r="S184" s="106">
        <f t="shared" si="3"/>
        <v>13123.75</v>
      </c>
      <c r="T184" s="54"/>
      <c r="U184" s="54"/>
    </row>
    <row r="186" spans="4:6" ht="15">
      <c r="D186" s="38" t="s">
        <v>157</v>
      </c>
      <c r="F186" s="63">
        <v>59000</v>
      </c>
    </row>
    <row r="187" spans="4:6" ht="15">
      <c r="D187" s="38" t="s">
        <v>50</v>
      </c>
      <c r="F187" s="63"/>
    </row>
    <row r="188" spans="4:14" ht="15">
      <c r="D188" s="38" t="s">
        <v>51</v>
      </c>
      <c r="F188" s="64"/>
      <c r="N188" s="38" t="s">
        <v>36</v>
      </c>
    </row>
    <row r="189" spans="4:6" ht="14.25">
      <c r="D189" s="38" t="s">
        <v>49</v>
      </c>
      <c r="F189" s="65">
        <f>F186-F184</f>
        <v>2690</v>
      </c>
    </row>
    <row r="191" ht="14.25">
      <c r="F191" s="65"/>
    </row>
  </sheetData>
  <sheetProtection/>
  <printOptions/>
  <pageMargins left="0.25" right="0.17" top="0.53" bottom="1" header="0.5" footer="0.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6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1.57421875" style="150" customWidth="1"/>
    <col min="2" max="2" width="23.421875" style="149" customWidth="1"/>
    <col min="3" max="3" width="10.57421875" style="152" customWidth="1"/>
    <col min="4" max="4" width="12.28125" style="153" customWidth="1"/>
    <col min="5" max="5" width="9.7109375" style="153" customWidth="1"/>
    <col min="6" max="6" width="11.57421875" style="152" customWidth="1"/>
    <col min="7" max="7" width="10.421875" style="153" customWidth="1"/>
    <col min="8" max="8" width="9.140625" style="152" customWidth="1"/>
    <col min="9" max="9" width="10.57421875" style="153" customWidth="1"/>
    <col min="10" max="10" width="11.57421875" style="152" customWidth="1"/>
    <col min="11" max="11" width="10.7109375" style="150" customWidth="1"/>
    <col min="12" max="12" width="10.8515625" style="150" customWidth="1"/>
    <col min="13" max="13" width="12.00390625" style="158" customWidth="1"/>
    <col min="14" max="18" width="9.140625" style="150" customWidth="1"/>
    <col min="19" max="19" width="13.00390625" style="150" customWidth="1"/>
    <col min="20" max="16384" width="9.140625" style="150" customWidth="1"/>
  </cols>
  <sheetData>
    <row r="1" ht="12.75">
      <c r="B1" s="149" t="s">
        <v>0</v>
      </c>
    </row>
    <row r="2" ht="23.25" customHeight="1">
      <c r="B2" s="151"/>
    </row>
    <row r="3" ht="15.75">
      <c r="B3" s="170" t="s">
        <v>276</v>
      </c>
    </row>
    <row r="5" spans="2:13" s="159" customFormat="1" ht="12.75">
      <c r="B5" s="160" t="s">
        <v>262</v>
      </c>
      <c r="C5" s="163" t="s">
        <v>277</v>
      </c>
      <c r="D5" s="162" t="s">
        <v>264</v>
      </c>
      <c r="E5" s="162" t="s">
        <v>265</v>
      </c>
      <c r="F5" s="163" t="s">
        <v>266</v>
      </c>
      <c r="G5" s="162" t="s">
        <v>267</v>
      </c>
      <c r="H5" s="163" t="s">
        <v>268</v>
      </c>
      <c r="I5" s="162" t="s">
        <v>269</v>
      </c>
      <c r="J5" s="163" t="s">
        <v>270</v>
      </c>
      <c r="K5" s="161" t="s">
        <v>271</v>
      </c>
      <c r="L5" s="161" t="s">
        <v>272</v>
      </c>
      <c r="M5" s="164" t="s">
        <v>35</v>
      </c>
    </row>
    <row r="6" spans="2:13" ht="12.75">
      <c r="B6" s="154" t="s">
        <v>263</v>
      </c>
      <c r="C6" s="155">
        <v>47.95</v>
      </c>
      <c r="D6" s="17">
        <f>C6*C16</f>
        <v>39993.958367104344</v>
      </c>
      <c r="E6" s="156">
        <v>6000</v>
      </c>
      <c r="F6" s="155">
        <v>6000</v>
      </c>
      <c r="G6" s="156">
        <v>5300</v>
      </c>
      <c r="H6" s="155">
        <v>5300</v>
      </c>
      <c r="I6" s="156">
        <v>5200</v>
      </c>
      <c r="J6" s="155">
        <v>5000</v>
      </c>
      <c r="K6" s="157">
        <v>5000</v>
      </c>
      <c r="L6" s="157">
        <v>2193.96</v>
      </c>
      <c r="M6" s="17">
        <f>SUM(E6:L6)</f>
        <v>39993.96</v>
      </c>
    </row>
    <row r="7" spans="2:13" ht="12.75">
      <c r="B7" s="154" t="s">
        <v>273</v>
      </c>
      <c r="C7" s="155">
        <v>137.12</v>
      </c>
      <c r="D7" s="17">
        <f>C7*C16</f>
        <v>114368.54163289568</v>
      </c>
      <c r="E7" s="156">
        <v>16500</v>
      </c>
      <c r="F7" s="155">
        <v>16500</v>
      </c>
      <c r="G7" s="156">
        <v>16300</v>
      </c>
      <c r="H7" s="155">
        <v>16300</v>
      </c>
      <c r="I7" s="156">
        <v>16962.5</v>
      </c>
      <c r="J7" s="155">
        <v>13000</v>
      </c>
      <c r="K7" s="157">
        <v>13000</v>
      </c>
      <c r="L7" s="157">
        <v>5806.04</v>
      </c>
      <c r="M7" s="17">
        <f>SUM(E7:L7)</f>
        <v>114368.54</v>
      </c>
    </row>
    <row r="8" spans="2:13" s="145" customFormat="1" ht="12.75">
      <c r="B8" s="154" t="s">
        <v>35</v>
      </c>
      <c r="C8" s="146">
        <f aca="true" t="shared" si="0" ref="C8:M8">SUM(C6:C7)</f>
        <v>185.07</v>
      </c>
      <c r="D8" s="15">
        <f t="shared" si="0"/>
        <v>154362.50000000003</v>
      </c>
      <c r="E8" s="15">
        <f t="shared" si="0"/>
        <v>22500</v>
      </c>
      <c r="F8" s="15">
        <f t="shared" si="0"/>
        <v>22500</v>
      </c>
      <c r="G8" s="15">
        <f t="shared" si="0"/>
        <v>21600</v>
      </c>
      <c r="H8" s="15">
        <f t="shared" si="0"/>
        <v>21600</v>
      </c>
      <c r="I8" s="15">
        <f t="shared" si="0"/>
        <v>22162.5</v>
      </c>
      <c r="J8" s="15">
        <f t="shared" si="0"/>
        <v>18000</v>
      </c>
      <c r="K8" s="15">
        <f t="shared" si="0"/>
        <v>18000</v>
      </c>
      <c r="L8" s="15">
        <f t="shared" si="0"/>
        <v>8000</v>
      </c>
      <c r="M8" s="15">
        <f t="shared" si="0"/>
        <v>154362.5</v>
      </c>
    </row>
    <row r="11" spans="2:3" ht="12.75">
      <c r="B11" s="151" t="s">
        <v>158</v>
      </c>
      <c r="C11" s="168">
        <v>219000</v>
      </c>
    </row>
    <row r="12" spans="2:11" ht="12.75">
      <c r="B12" s="149" t="s">
        <v>278</v>
      </c>
      <c r="C12" s="169">
        <v>46637.5</v>
      </c>
      <c r="E12" s="165"/>
      <c r="F12" s="166"/>
      <c r="G12" s="166"/>
      <c r="H12" s="166"/>
      <c r="I12" s="166"/>
      <c r="J12" s="167"/>
      <c r="K12" s="166"/>
    </row>
    <row r="13" spans="2:11" ht="12.75">
      <c r="B13" s="149" t="s">
        <v>279</v>
      </c>
      <c r="C13" s="169">
        <v>18000</v>
      </c>
      <c r="E13" s="9"/>
      <c r="F13" s="67"/>
      <c r="G13" s="158"/>
      <c r="H13" s="158"/>
      <c r="I13" s="158"/>
      <c r="J13" s="7"/>
      <c r="K13" s="158"/>
    </row>
    <row r="14" spans="2:13" s="145" customFormat="1" ht="12.75">
      <c r="B14" s="151" t="s">
        <v>274</v>
      </c>
      <c r="C14" s="168">
        <v>154362.5</v>
      </c>
      <c r="D14" s="148"/>
      <c r="E14" s="9"/>
      <c r="F14" s="67"/>
      <c r="G14" s="158"/>
      <c r="H14" s="158"/>
      <c r="I14" s="158"/>
      <c r="J14" s="7"/>
      <c r="K14" s="158"/>
      <c r="M14" s="7"/>
    </row>
    <row r="15" spans="5:11" ht="12.75">
      <c r="E15" s="9"/>
      <c r="F15" s="67"/>
      <c r="G15" s="158"/>
      <c r="H15" s="158"/>
      <c r="I15" s="158"/>
      <c r="J15" s="7"/>
      <c r="K15" s="158"/>
    </row>
    <row r="16" spans="2:11" ht="12.75">
      <c r="B16" s="151" t="s">
        <v>275</v>
      </c>
      <c r="C16" s="147">
        <f>C14/C8</f>
        <v>834.0762954557736</v>
      </c>
      <c r="E16" s="8"/>
      <c r="F16" s="159"/>
      <c r="G16" s="7"/>
      <c r="H16" s="7"/>
      <c r="I16" s="7" t="s">
        <v>280</v>
      </c>
      <c r="J16" s="7"/>
      <c r="K16" s="7"/>
    </row>
  </sheetData>
  <sheetProtection/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mioara.murea</dc:creator>
  <cp:keywords/>
  <dc:description/>
  <cp:lastModifiedBy>John Doe</cp:lastModifiedBy>
  <cp:lastPrinted>2018-04-26T12:29:11Z</cp:lastPrinted>
  <dcterms:created xsi:type="dcterms:W3CDTF">2010-01-10T22:33:11Z</dcterms:created>
  <dcterms:modified xsi:type="dcterms:W3CDTF">2018-05-07T06:44:40Z</dcterms:modified>
  <cp:category/>
  <cp:version/>
  <cp:contentType/>
  <cp:contentStatus/>
</cp:coreProperties>
</file>